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60" windowWidth="28680" windowHeight="12600" activeTab="3"/>
  </bookViews>
  <sheets>
    <sheet name="АТК 10" sheetId="1" r:id="rId1"/>
    <sheet name="АТК 10 (2)" sheetId="2" r:id="rId2"/>
    <sheet name="АТК 10 (3)" sheetId="3" r:id="rId3"/>
    <sheet name="АТК 10 (4)" sheetId="4" r:id="rId4"/>
  </sheets>
  <externalReferences>
    <externalReference r:id="rId5"/>
    <externalReference r:id="rId6"/>
    <externalReference r:id="rId7"/>
    <externalReference r:id="rId8"/>
  </externalReferences>
  <calcPr calcId="124519"/>
</workbook>
</file>

<file path=xl/calcChain.xml><?xml version="1.0" encoding="utf-8"?>
<calcChain xmlns="http://schemas.openxmlformats.org/spreadsheetml/2006/main">
  <c r="S111" i="4"/>
  <c r="R111"/>
  <c r="Q111"/>
  <c r="P111"/>
  <c r="O111"/>
  <c r="N111"/>
  <c r="M111"/>
  <c r="L111"/>
  <c r="K111"/>
  <c r="J111"/>
  <c r="I111"/>
  <c r="R52"/>
  <c r="Q52"/>
  <c r="P52"/>
  <c r="O52"/>
  <c r="N52"/>
  <c r="M52"/>
  <c r="K52"/>
  <c r="J52"/>
  <c r="H52"/>
  <c r="G51"/>
  <c r="H110" s="1"/>
  <c r="G110" s="1"/>
  <c r="G50"/>
  <c r="H109" s="1"/>
  <c r="G109" s="1"/>
  <c r="G49"/>
  <c r="H108" s="1"/>
  <c r="G108" s="1"/>
  <c r="G48"/>
  <c r="H107" s="1"/>
  <c r="G107" s="1"/>
  <c r="G47"/>
  <c r="H106" s="1"/>
  <c r="G106" s="1"/>
  <c r="G46"/>
  <c r="H105" s="1"/>
  <c r="G105" s="1"/>
  <c r="G45"/>
  <c r="H104" s="1"/>
  <c r="G104" s="1"/>
  <c r="L44"/>
  <c r="L52" s="1"/>
  <c r="I44"/>
  <c r="I52" s="1"/>
  <c r="G44"/>
  <c r="H103" s="1"/>
  <c r="G103" s="1"/>
  <c r="G43"/>
  <c r="H102" s="1"/>
  <c r="G102" s="1"/>
  <c r="G42"/>
  <c r="H101" s="1"/>
  <c r="G101" s="1"/>
  <c r="G41"/>
  <c r="H100" s="1"/>
  <c r="G100" s="1"/>
  <c r="G40"/>
  <c r="H99" s="1"/>
  <c r="G99" s="1"/>
  <c r="G39"/>
  <c r="H98" s="1"/>
  <c r="G98" s="1"/>
  <c r="G38"/>
  <c r="H97" s="1"/>
  <c r="G97" s="1"/>
  <c r="G37"/>
  <c r="H96" s="1"/>
  <c r="G96" s="1"/>
  <c r="G36"/>
  <c r="H95" s="1"/>
  <c r="G95" s="1"/>
  <c r="G35"/>
  <c r="H94" s="1"/>
  <c r="G94" s="1"/>
  <c r="G34"/>
  <c r="H93" s="1"/>
  <c r="G93" s="1"/>
  <c r="G33"/>
  <c r="H92" s="1"/>
  <c r="G92" s="1"/>
  <c r="G32"/>
  <c r="H91" s="1"/>
  <c r="G91" s="1"/>
  <c r="G31"/>
  <c r="H90" s="1"/>
  <c r="G90" s="1"/>
  <c r="G30"/>
  <c r="H89" s="1"/>
  <c r="G89" s="1"/>
  <c r="G29"/>
  <c r="H88" s="1"/>
  <c r="G88" s="1"/>
  <c r="G28"/>
  <c r="H87" s="1"/>
  <c r="G87" s="1"/>
  <c r="G27"/>
  <c r="H86" s="1"/>
  <c r="G86" s="1"/>
  <c r="G26"/>
  <c r="H85" s="1"/>
  <c r="G85" s="1"/>
  <c r="S25"/>
  <c r="S52" s="1"/>
  <c r="G25"/>
  <c r="H84" s="1"/>
  <c r="G84" s="1"/>
  <c r="G24"/>
  <c r="H83" s="1"/>
  <c r="G83" s="1"/>
  <c r="G23"/>
  <c r="H82" s="1"/>
  <c r="G82" s="1"/>
  <c r="G22"/>
  <c r="H81" s="1"/>
  <c r="G81" s="1"/>
  <c r="G21"/>
  <c r="H80" s="1"/>
  <c r="G80" s="1"/>
  <c r="G20"/>
  <c r="H79" s="1"/>
  <c r="G79" s="1"/>
  <c r="G19"/>
  <c r="H78" s="1"/>
  <c r="C9"/>
  <c r="C68" s="1"/>
  <c r="S111" i="3"/>
  <c r="R111"/>
  <c r="Q111"/>
  <c r="P111"/>
  <c r="O111"/>
  <c r="N111"/>
  <c r="M111"/>
  <c r="L111"/>
  <c r="K111"/>
  <c r="J111"/>
  <c r="I111"/>
  <c r="H108"/>
  <c r="G108" s="1"/>
  <c r="H104"/>
  <c r="G104" s="1"/>
  <c r="H100"/>
  <c r="G100" s="1"/>
  <c r="H96"/>
  <c r="G96" s="1"/>
  <c r="H92"/>
  <c r="G92" s="1"/>
  <c r="H88"/>
  <c r="G88" s="1"/>
  <c r="S52"/>
  <c r="R52"/>
  <c r="Q52"/>
  <c r="P52"/>
  <c r="O52"/>
  <c r="J52"/>
  <c r="G51"/>
  <c r="H110" s="1"/>
  <c r="G110" s="1"/>
  <c r="G50"/>
  <c r="H109" s="1"/>
  <c r="G109" s="1"/>
  <c r="G49"/>
  <c r="G48"/>
  <c r="H107" s="1"/>
  <c r="G107" s="1"/>
  <c r="G47"/>
  <c r="H106" s="1"/>
  <c r="G106" s="1"/>
  <c r="G46"/>
  <c r="H105" s="1"/>
  <c r="G105" s="1"/>
  <c r="G45"/>
  <c r="G44"/>
  <c r="H103" s="1"/>
  <c r="G103" s="1"/>
  <c r="G43"/>
  <c r="H102" s="1"/>
  <c r="G102" s="1"/>
  <c r="G42"/>
  <c r="H101" s="1"/>
  <c r="G101" s="1"/>
  <c r="G41"/>
  <c r="G40"/>
  <c r="H99" s="1"/>
  <c r="G99" s="1"/>
  <c r="G39"/>
  <c r="H98" s="1"/>
  <c r="G98" s="1"/>
  <c r="G38"/>
  <c r="H97" s="1"/>
  <c r="G97" s="1"/>
  <c r="G37"/>
  <c r="G36"/>
  <c r="H95" s="1"/>
  <c r="G95" s="1"/>
  <c r="G35"/>
  <c r="H94" s="1"/>
  <c r="G94" s="1"/>
  <c r="G34"/>
  <c r="H93" s="1"/>
  <c r="G93" s="1"/>
  <c r="G33"/>
  <c r="G32"/>
  <c r="H91" s="1"/>
  <c r="G91" s="1"/>
  <c r="G31"/>
  <c r="H90" s="1"/>
  <c r="G90" s="1"/>
  <c r="G30"/>
  <c r="H89" s="1"/>
  <c r="G89" s="1"/>
  <c r="G29"/>
  <c r="G28"/>
  <c r="H87" s="1"/>
  <c r="G87" s="1"/>
  <c r="G27"/>
  <c r="H86" s="1"/>
  <c r="G86" s="1"/>
  <c r="G26"/>
  <c r="H85" s="1"/>
  <c r="G85" s="1"/>
  <c r="N25"/>
  <c r="M25"/>
  <c r="L25"/>
  <c r="K25"/>
  <c r="I25"/>
  <c r="H25"/>
  <c r="G25"/>
  <c r="H84" s="1"/>
  <c r="G84" s="1"/>
  <c r="G24"/>
  <c r="H83" s="1"/>
  <c r="G83" s="1"/>
  <c r="N23"/>
  <c r="M23"/>
  <c r="L23"/>
  <c r="K23"/>
  <c r="I23"/>
  <c r="H23"/>
  <c r="G23"/>
  <c r="H82" s="1"/>
  <c r="G82" s="1"/>
  <c r="N22"/>
  <c r="M22"/>
  <c r="L22"/>
  <c r="K22"/>
  <c r="K52" s="1"/>
  <c r="H22"/>
  <c r="N21"/>
  <c r="N52" s="1"/>
  <c r="G21"/>
  <c r="H80" s="1"/>
  <c r="G80" s="1"/>
  <c r="G20"/>
  <c r="H79" s="1"/>
  <c r="G79" s="1"/>
  <c r="N19"/>
  <c r="M19"/>
  <c r="M52" s="1"/>
  <c r="L19"/>
  <c r="L52" s="1"/>
  <c r="K19"/>
  <c r="I19"/>
  <c r="I52" s="1"/>
  <c r="H19"/>
  <c r="H52" s="1"/>
  <c r="G19"/>
  <c r="H78" s="1"/>
  <c r="C9"/>
  <c r="C68" s="1"/>
  <c r="S111" i="2"/>
  <c r="R111"/>
  <c r="Q111"/>
  <c r="P111"/>
  <c r="O111"/>
  <c r="N111"/>
  <c r="M111"/>
  <c r="L111"/>
  <c r="K111"/>
  <c r="J111"/>
  <c r="I111"/>
  <c r="H109"/>
  <c r="G109" s="1"/>
  <c r="H107"/>
  <c r="G107" s="1"/>
  <c r="H105"/>
  <c r="G105" s="1"/>
  <c r="H103"/>
  <c r="G103" s="1"/>
  <c r="H101"/>
  <c r="G101" s="1"/>
  <c r="H99"/>
  <c r="G99" s="1"/>
  <c r="H97"/>
  <c r="G97" s="1"/>
  <c r="H95"/>
  <c r="G95" s="1"/>
  <c r="H93"/>
  <c r="G93" s="1"/>
  <c r="H91"/>
  <c r="G91" s="1"/>
  <c r="H89"/>
  <c r="G89" s="1"/>
  <c r="H85"/>
  <c r="G85" s="1"/>
  <c r="H83"/>
  <c r="G83" s="1"/>
  <c r="H81"/>
  <c r="G81" s="1"/>
  <c r="H79"/>
  <c r="G79" s="1"/>
  <c r="S52"/>
  <c r="R52"/>
  <c r="Q52"/>
  <c r="P52"/>
  <c r="O52"/>
  <c r="N52"/>
  <c r="M52"/>
  <c r="L52"/>
  <c r="K52"/>
  <c r="J52"/>
  <c r="I52"/>
  <c r="H52"/>
  <c r="G51"/>
  <c r="H110" s="1"/>
  <c r="G110" s="1"/>
  <c r="G50"/>
  <c r="G49"/>
  <c r="H108" s="1"/>
  <c r="G108" s="1"/>
  <c r="G48"/>
  <c r="G47"/>
  <c r="H106" s="1"/>
  <c r="G106" s="1"/>
  <c r="G46"/>
  <c r="G45"/>
  <c r="H104" s="1"/>
  <c r="G104" s="1"/>
  <c r="G44"/>
  <c r="G43"/>
  <c r="H102" s="1"/>
  <c r="G102" s="1"/>
  <c r="G42"/>
  <c r="G41"/>
  <c r="H100" s="1"/>
  <c r="G100" s="1"/>
  <c r="G40"/>
  <c r="G39"/>
  <c r="H98" s="1"/>
  <c r="G98" s="1"/>
  <c r="G38"/>
  <c r="G37"/>
  <c r="H96" s="1"/>
  <c r="G96" s="1"/>
  <c r="G36"/>
  <c r="G35"/>
  <c r="H94" s="1"/>
  <c r="G94" s="1"/>
  <c r="G34"/>
  <c r="G33"/>
  <c r="H92" s="1"/>
  <c r="G92" s="1"/>
  <c r="G32"/>
  <c r="G31"/>
  <c r="H90" s="1"/>
  <c r="G90" s="1"/>
  <c r="G30"/>
  <c r="G29"/>
  <c r="H88" s="1"/>
  <c r="G88" s="1"/>
  <c r="G28"/>
  <c r="H87" s="1"/>
  <c r="G87" s="1"/>
  <c r="G27"/>
  <c r="H86" s="1"/>
  <c r="G86" s="1"/>
  <c r="G26"/>
  <c r="G25"/>
  <c r="H84" s="1"/>
  <c r="G84" s="1"/>
  <c r="G24"/>
  <c r="G23"/>
  <c r="H82" s="1"/>
  <c r="G82" s="1"/>
  <c r="G22"/>
  <c r="G21"/>
  <c r="H80" s="1"/>
  <c r="G80" s="1"/>
  <c r="G20"/>
  <c r="G19"/>
  <c r="H78" s="1"/>
  <c r="C9"/>
  <c r="C68" s="1"/>
  <c r="S111" i="1"/>
  <c r="R111"/>
  <c r="Q111"/>
  <c r="P111"/>
  <c r="O111"/>
  <c r="N111"/>
  <c r="M111"/>
  <c r="L111"/>
  <c r="K111"/>
  <c r="J111"/>
  <c r="I111"/>
  <c r="S52"/>
  <c r="M52"/>
  <c r="G51"/>
  <c r="H110" s="1"/>
  <c r="G110" s="1"/>
  <c r="G50"/>
  <c r="H109" s="1"/>
  <c r="G109" s="1"/>
  <c r="G49"/>
  <c r="H108" s="1"/>
  <c r="G108" s="1"/>
  <c r="G48"/>
  <c r="H107" s="1"/>
  <c r="G107" s="1"/>
  <c r="G47"/>
  <c r="H106" s="1"/>
  <c r="G106" s="1"/>
  <c r="G46"/>
  <c r="H105" s="1"/>
  <c r="G105" s="1"/>
  <c r="G45"/>
  <c r="H104" s="1"/>
  <c r="G104" s="1"/>
  <c r="G44"/>
  <c r="H103" s="1"/>
  <c r="G103" s="1"/>
  <c r="G43"/>
  <c r="H102" s="1"/>
  <c r="G102" s="1"/>
  <c r="G42"/>
  <c r="H101" s="1"/>
  <c r="G101" s="1"/>
  <c r="G41"/>
  <c r="H100" s="1"/>
  <c r="G100" s="1"/>
  <c r="G40"/>
  <c r="H99" s="1"/>
  <c r="G99" s="1"/>
  <c r="G39"/>
  <c r="H98" s="1"/>
  <c r="G98" s="1"/>
  <c r="G38"/>
  <c r="H97" s="1"/>
  <c r="G97" s="1"/>
  <c r="G37"/>
  <c r="H96" s="1"/>
  <c r="G96" s="1"/>
  <c r="G36"/>
  <c r="H95" s="1"/>
  <c r="G95" s="1"/>
  <c r="G35"/>
  <c r="H94" s="1"/>
  <c r="G94" s="1"/>
  <c r="G34"/>
  <c r="H93" s="1"/>
  <c r="G93" s="1"/>
  <c r="G33"/>
  <c r="H92" s="1"/>
  <c r="G92" s="1"/>
  <c r="G32"/>
  <c r="H91" s="1"/>
  <c r="G91" s="1"/>
  <c r="G31"/>
  <c r="H90" s="1"/>
  <c r="G90" s="1"/>
  <c r="G30"/>
  <c r="H89" s="1"/>
  <c r="G89" s="1"/>
  <c r="G29"/>
  <c r="H88" s="1"/>
  <c r="G88" s="1"/>
  <c r="G28"/>
  <c r="H87" s="1"/>
  <c r="G87" s="1"/>
  <c r="G27"/>
  <c r="H86" s="1"/>
  <c r="G86" s="1"/>
  <c r="G26"/>
  <c r="H85" s="1"/>
  <c r="G85" s="1"/>
  <c r="R25"/>
  <c r="Q25"/>
  <c r="Q52" s="1"/>
  <c r="P25"/>
  <c r="O25"/>
  <c r="O52" s="1"/>
  <c r="L25"/>
  <c r="K25"/>
  <c r="J25"/>
  <c r="I25"/>
  <c r="H25"/>
  <c r="G25"/>
  <c r="H84" s="1"/>
  <c r="G84" s="1"/>
  <c r="G24"/>
  <c r="H83" s="1"/>
  <c r="G83" s="1"/>
  <c r="R23"/>
  <c r="Q23"/>
  <c r="P23"/>
  <c r="O23"/>
  <c r="N23"/>
  <c r="L23"/>
  <c r="K23"/>
  <c r="J23"/>
  <c r="I23"/>
  <c r="G23" s="1"/>
  <c r="H82" s="1"/>
  <c r="G82" s="1"/>
  <c r="R22"/>
  <c r="Q22"/>
  <c r="P22"/>
  <c r="P52" s="1"/>
  <c r="O22"/>
  <c r="N22"/>
  <c r="L22"/>
  <c r="K22"/>
  <c r="J22"/>
  <c r="J52" s="1"/>
  <c r="I22"/>
  <c r="I52" s="1"/>
  <c r="H22"/>
  <c r="N21"/>
  <c r="G21"/>
  <c r="H80" s="1"/>
  <c r="G80" s="1"/>
  <c r="G20"/>
  <c r="H79" s="1"/>
  <c r="G79" s="1"/>
  <c r="R19"/>
  <c r="R52" s="1"/>
  <c r="Q19"/>
  <c r="N19"/>
  <c r="N52" s="1"/>
  <c r="L19"/>
  <c r="L52" s="1"/>
  <c r="K19"/>
  <c r="K52" s="1"/>
  <c r="I19"/>
  <c r="H19"/>
  <c r="G19" s="1"/>
  <c r="H78" s="1"/>
  <c r="C9"/>
  <c r="C68" s="1"/>
  <c r="G52" i="3" l="1"/>
  <c r="G52" i="2"/>
  <c r="G78" i="4"/>
  <c r="H111"/>
  <c r="G111" s="1"/>
  <c r="G52"/>
  <c r="G78" i="3"/>
  <c r="G22"/>
  <c r="H81" s="1"/>
  <c r="G81" s="1"/>
  <c r="H111" i="2"/>
  <c r="G111" s="1"/>
  <c r="G78"/>
  <c r="G78" i="1"/>
  <c r="H52"/>
  <c r="G52" s="1"/>
  <c r="G22"/>
  <c r="H81" s="1"/>
  <c r="G81" s="1"/>
  <c r="H111" i="3" l="1"/>
  <c r="G111" s="1"/>
  <c r="H111" i="1"/>
  <c r="G111" s="1"/>
</calcChain>
</file>

<file path=xl/sharedStrings.xml><?xml version="1.0" encoding="utf-8"?>
<sst xmlns="http://schemas.openxmlformats.org/spreadsheetml/2006/main" count="628" uniqueCount="82">
  <si>
    <t>Приложение 1</t>
  </si>
  <si>
    <t>к Правилам исполнения</t>
  </si>
  <si>
    <t>бюджета и его кассового обслуживания</t>
  </si>
  <si>
    <t>Форма</t>
  </si>
  <si>
    <t xml:space="preserve">План финансирования
по платежам
</t>
  </si>
  <si>
    <t>Регион</t>
  </si>
  <si>
    <t xml:space="preserve">      </t>
  </si>
  <si>
    <t>Вид бюджета областной</t>
  </si>
  <si>
    <r>
      <t>Ед. измерения</t>
    </r>
    <r>
      <rPr>
        <sz val="10"/>
        <color indexed="8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 xml:space="preserve"> тыс. тенге </t>
    </r>
  </si>
  <si>
    <t>Администратор бюджетных программ     Управление образования  области</t>
  </si>
  <si>
    <t>Государственное учреждение КГУ «Агротехнический колледж № 10, город Акколь, Аккольский район» управления образования Акмолинской области</t>
  </si>
  <si>
    <t>Код администратора</t>
  </si>
  <si>
    <t>Наименование расходов</t>
  </si>
  <si>
    <t>Финансовый план на год</t>
  </si>
  <si>
    <t>План по месяцам</t>
  </si>
  <si>
    <t>261</t>
  </si>
  <si>
    <t>Код государственного учреждения</t>
  </si>
  <si>
    <t>0251</t>
  </si>
  <si>
    <t>Программа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</si>
  <si>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</si>
  <si>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</si>
  <si>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</si>
  <si>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</si>
  <si>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</si>
  <si>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</si>
  <si>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</si>
  <si>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</si>
  <si>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</si>
  <si>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</si>
  <si>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</si>
  <si>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</si>
  <si>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024</t>
  </si>
  <si>
    <t>Подпрограмма</t>
  </si>
  <si>
    <t>011</t>
  </si>
  <si>
    <t>специфика</t>
  </si>
  <si>
    <t>Оплата труда</t>
  </si>
  <si>
    <t xml:space="preserve">Дополнительные денежные выплаты </t>
  </si>
  <si>
    <t xml:space="preserve">Компенсационные выплаты </t>
  </si>
  <si>
    <t>Социальный налог</t>
  </si>
  <si>
    <t>Социальные отчисления в Государственный фонд социального страхования</t>
  </si>
  <si>
    <t>Взносы на обязательное страхование</t>
  </si>
  <si>
    <t>Отчисления на обязательное социальное медицинское страхование</t>
  </si>
  <si>
    <t>Оплата труда технического персонала</t>
  </si>
  <si>
    <t>Взносы работодателей по техническому персоналу</t>
  </si>
  <si>
    <t>Командировки и служебные разъезды внутри страны технического персонала</t>
  </si>
  <si>
    <t>Приобретение продуктов питания</t>
  </si>
  <si>
    <t>Приобретение лекарственных средств и прочих изделий медицинского назначения</t>
  </si>
  <si>
    <t>Приобретение топлива, горюче-смазочных материалов</t>
  </si>
  <si>
    <t>Приобретение прочих запасов</t>
  </si>
  <si>
    <t>Оплата коммунальных услуг</t>
  </si>
  <si>
    <t>Оплата услуг связи</t>
  </si>
  <si>
    <t>Оплата транспортных услуг</t>
  </si>
  <si>
    <t>Оплата аренды за помещение</t>
  </si>
  <si>
    <t>Оплата консалтинговых услуг и исследований</t>
  </si>
  <si>
    <t>Оплата прочих услуг и работ</t>
  </si>
  <si>
    <t xml:space="preserve">Командировки и служебные разъезды внутри страны </t>
  </si>
  <si>
    <t>Командировки и служебные разъезды за пределы страны</t>
  </si>
  <si>
    <t>Исполнение исполнительных документов, судебных актов</t>
  </si>
  <si>
    <t>Прочие текущие затраты</t>
  </si>
  <si>
    <t>Трансферты физическим лицам</t>
  </si>
  <si>
    <t>Стипендии</t>
  </si>
  <si>
    <t>Приобретение транспортных средств</t>
  </si>
  <si>
    <t>Приобретение машин, оборудования, инструментов, производственного и хозяйственного инвентаря</t>
  </si>
  <si>
    <t>Приобретение нематериальных активов</t>
  </si>
  <si>
    <t>Материально-техническое оснащение государственных предприятий</t>
  </si>
  <si>
    <t>Приобретение прочих основных средств</t>
  </si>
  <si>
    <t>Капитальный ремонт помещений, зданий, сооружений, передаточных устройств</t>
  </si>
  <si>
    <t>Капитальный ремонт помещений, зданий, сооружений государственных предприятий</t>
  </si>
  <si>
    <t>Итого</t>
  </si>
  <si>
    <t xml:space="preserve">Ответственный секретарь центральногоисполнительного органа (должностное лицо, на которого в установленном порядке возложены полномочия ответственного секретаря центрального исполнительного органа), а в случаях отсутствия таковых - руководитель государственного учреждения 
</t>
  </si>
  <si>
    <t>______________________</t>
  </si>
  <si>
    <t>(подпись)</t>
  </si>
  <si>
    <t>(расшифровка подписи)</t>
  </si>
  <si>
    <t>М.П.</t>
  </si>
  <si>
    <t xml:space="preserve">Руководитель структурного подразделения государственного учреждения, ответственного за составление индивидуального плана финансирования 
</t>
  </si>
  <si>
    <t>Приложение 4</t>
  </si>
  <si>
    <t xml:space="preserve">Проект плана финансирования
администратора бюджетных программ по обязательствам
</t>
  </si>
  <si>
    <t>0275</t>
  </si>
  <si>
    <t>045</t>
  </si>
  <si>
    <t>052</t>
  </si>
  <si>
    <t>Дюсекенов А.С.</t>
  </si>
  <si>
    <t>Имакова А.С.</t>
  </si>
</sst>
</file>

<file path=xl/styles.xml><?xml version="1.0" encoding="utf-8"?>
<styleSheet xmlns="http://schemas.openxmlformats.org/spreadsheetml/2006/main">
  <numFmts count="11">
    <numFmt numFmtId="43" formatCode="_-* #,##0.00_р_._-;\-* #,##0.00_р_._-;_-* &quot;-&quot;??_р_._-;_-@_-"/>
    <numFmt numFmtId="164" formatCode="_-* #,##0\ _р_._-;\-* #,##0\ _р_._-;_-* &quot;-&quot;\ _р_._-;_-@_-"/>
    <numFmt numFmtId="165" formatCode="_-* #,##0.00\ _р_._-;\-* #,##0.00\ _р_._-;_-* &quot;-&quot;??\ _р_._-;_-@_-"/>
    <numFmt numFmtId="166" formatCode="#,##0.0"/>
    <numFmt numFmtId="167" formatCode="0.0"/>
    <numFmt numFmtId="168" formatCode="00"/>
    <numFmt numFmtId="169" formatCode="[$-419]General"/>
    <numFmt numFmtId="170" formatCode="[$-419]0"/>
    <numFmt numFmtId="171" formatCode="000"/>
    <numFmt numFmtId="172" formatCode="#,##0.00&quot; &quot;[$руб.-419];[Red]&quot;-&quot;#,##0.00&quot; &quot;[$руб.-419]"/>
    <numFmt numFmtId="173" formatCode="[$-419]0%"/>
  </numFmts>
  <fonts count="74">
    <font>
      <sz val="10"/>
      <name val="Arial"/>
      <family val="2"/>
      <charset val="204"/>
    </font>
    <font>
      <sz val="10"/>
      <name val="Arial"/>
      <family val="2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Consolas"/>
      <family val="3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 CYR"/>
      <family val="1"/>
      <charset val="204"/>
    </font>
    <font>
      <sz val="12"/>
      <name val="Times New Roman CYR"/>
      <family val="1"/>
      <charset val="204"/>
    </font>
    <font>
      <sz val="10"/>
      <name val="KZ Times New Roman"/>
      <family val="1"/>
      <charset val="204"/>
    </font>
    <font>
      <sz val="12"/>
      <name val="KZ 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color theme="1"/>
      <name val="KZ Times New Roman"/>
      <charset val="204"/>
    </font>
    <font>
      <sz val="11"/>
      <color rgb="FFFFFFFF"/>
      <name val="Calibri"/>
      <family val="2"/>
      <charset val="204"/>
    </font>
    <font>
      <sz val="11"/>
      <color rgb="FF800080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1"/>
      <color rgb="FF333399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993300"/>
      <name val="Calibri"/>
      <family val="2"/>
      <charset val="204"/>
    </font>
    <font>
      <sz val="10"/>
      <color theme="1"/>
      <name val="Arial Cyr"/>
      <charset val="204"/>
    </font>
    <font>
      <b/>
      <sz val="11"/>
      <color rgb="FF333333"/>
      <name val="Calibri"/>
      <family val="2"/>
      <charset val="204"/>
    </font>
    <font>
      <b/>
      <sz val="18"/>
      <color rgb="FF003366"/>
      <name val="Cambria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sz val="12"/>
      <name val="KZ Times New Roman"/>
      <family val="1"/>
      <charset val="204"/>
    </font>
    <font>
      <b/>
      <i/>
      <sz val="12"/>
      <color theme="1"/>
      <name val="KZ Times New Roman"/>
      <charset val="204"/>
    </font>
    <font>
      <b/>
      <sz val="12"/>
      <name val="KZ Times New Roman"/>
      <family val="1"/>
      <charset val="204"/>
    </font>
    <font>
      <b/>
      <sz val="12"/>
      <color theme="1"/>
      <name val="KZ Times New Roman"/>
      <charset val="204"/>
    </font>
    <font>
      <sz val="10"/>
      <color theme="1"/>
      <name val="KZ Times New Roman"/>
      <charset val="204"/>
    </font>
    <font>
      <b/>
      <i/>
      <u/>
      <sz val="11"/>
      <color theme="1"/>
      <name val="Arial"/>
      <family val="2"/>
      <charset val="204"/>
    </font>
    <font>
      <b/>
      <sz val="14"/>
      <name val="KZ Times New Roman"/>
      <family val="1"/>
      <charset val="204"/>
    </font>
    <font>
      <b/>
      <sz val="14"/>
      <color theme="1"/>
      <name val="KZ Times New Roman"/>
      <charset val="204"/>
    </font>
    <font>
      <sz val="12"/>
      <color indexed="9"/>
      <name val="KZ Times New Roman"/>
      <family val="1"/>
      <charset val="204"/>
    </font>
    <font>
      <sz val="12"/>
      <color rgb="FFFFFFFF"/>
      <name val="KZ Times New Roman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0"/>
      <color theme="1"/>
      <name val="Helv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1"/>
      <color indexed="17"/>
      <name val="Calibri"/>
      <family val="2"/>
      <charset val="204"/>
    </font>
    <font>
      <b/>
      <sz val="11"/>
      <name val="Times New Roman CYR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6600"/>
        <bgColor rgb="FFFF6600"/>
      </patternFill>
    </fill>
    <fill>
      <patternFill patternType="solid">
        <fgColor rgb="FFFF99CC"/>
        <bgColor rgb="FFFF99CC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CCFFCC"/>
        <bgColor rgb="FFCCFFCC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</fills>
  <borders count="4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28">
    <xf numFmtId="0" fontId="0" fillId="0" borderId="0"/>
    <xf numFmtId="0" fontId="1" fillId="0" borderId="0"/>
    <xf numFmtId="0" fontId="19" fillId="0" borderId="20">
      <alignment horizontal="left" vertical="top" wrapText="1"/>
    </xf>
    <xf numFmtId="0" fontId="20" fillId="0" borderId="0"/>
    <xf numFmtId="0" fontId="4" fillId="0" borderId="0"/>
    <xf numFmtId="0" fontId="21" fillId="0" borderId="0"/>
    <xf numFmtId="0" fontId="4" fillId="0" borderId="0"/>
    <xf numFmtId="0" fontId="20" fillId="0" borderId="0"/>
    <xf numFmtId="0" fontId="22" fillId="0" borderId="0"/>
    <xf numFmtId="0" fontId="23" fillId="0" borderId="0"/>
    <xf numFmtId="0" fontId="19" fillId="0" borderId="7">
      <alignment horizontal="left" vertical="top" wrapText="1"/>
    </xf>
    <xf numFmtId="169" fontId="24" fillId="0" borderId="21">
      <alignment horizontal="left" vertical="top" wrapText="1"/>
    </xf>
    <xf numFmtId="1" fontId="19" fillId="0" borderId="0">
      <alignment horizontal="center" vertical="top" wrapText="1"/>
    </xf>
    <xf numFmtId="170" fontId="24" fillId="0" borderId="0">
      <alignment horizontal="center" vertical="top" wrapText="1"/>
    </xf>
    <xf numFmtId="168" fontId="19" fillId="0" borderId="7">
      <alignment horizontal="center" vertical="top" wrapText="1"/>
    </xf>
    <xf numFmtId="168" fontId="24" fillId="0" borderId="21">
      <alignment horizontal="center" vertical="top" wrapText="1"/>
    </xf>
    <xf numFmtId="171" fontId="19" fillId="0" borderId="7">
      <alignment horizontal="center" vertical="top" wrapText="1"/>
    </xf>
    <xf numFmtId="171" fontId="24" fillId="0" borderId="21">
      <alignment horizontal="center" vertical="top" wrapText="1"/>
    </xf>
    <xf numFmtId="171" fontId="19" fillId="0" borderId="7">
      <alignment horizontal="center" vertical="top" wrapText="1"/>
    </xf>
    <xf numFmtId="171" fontId="24" fillId="0" borderId="21">
      <alignment horizontal="center" vertical="top" wrapText="1"/>
    </xf>
    <xf numFmtId="171" fontId="19" fillId="0" borderId="7">
      <alignment horizontal="center" vertical="top" wrapText="1"/>
    </xf>
    <xf numFmtId="171" fontId="24" fillId="0" borderId="21">
      <alignment horizontal="center" vertical="top" wrapText="1"/>
    </xf>
    <xf numFmtId="1" fontId="19" fillId="0" borderId="0">
      <alignment horizontal="center" vertical="top" wrapText="1"/>
    </xf>
    <xf numFmtId="170" fontId="24" fillId="0" borderId="0">
      <alignment horizontal="center" vertical="top" wrapText="1"/>
    </xf>
    <xf numFmtId="168" fontId="19" fillId="0" borderId="0">
      <alignment horizontal="center" vertical="top" wrapText="1"/>
    </xf>
    <xf numFmtId="168" fontId="24" fillId="0" borderId="0">
      <alignment horizontal="center" vertical="top" wrapText="1"/>
    </xf>
    <xf numFmtId="171" fontId="19" fillId="0" borderId="0">
      <alignment horizontal="center" vertical="top" wrapText="1"/>
    </xf>
    <xf numFmtId="171" fontId="24" fillId="0" borderId="0">
      <alignment horizontal="center" vertical="top" wrapText="1"/>
    </xf>
    <xf numFmtId="171" fontId="19" fillId="0" borderId="0">
      <alignment horizontal="center" vertical="top" wrapText="1"/>
    </xf>
    <xf numFmtId="171" fontId="24" fillId="0" borderId="0">
      <alignment horizontal="center" vertical="top" wrapText="1"/>
    </xf>
    <xf numFmtId="171" fontId="19" fillId="0" borderId="0">
      <alignment horizontal="center" vertical="top" wrapText="1"/>
    </xf>
    <xf numFmtId="171" fontId="24" fillId="0" borderId="0">
      <alignment horizontal="center" vertical="top" wrapText="1"/>
    </xf>
    <xf numFmtId="0" fontId="19" fillId="0" borderId="0">
      <alignment horizontal="left" vertical="top" wrapText="1"/>
    </xf>
    <xf numFmtId="169" fontId="24" fillId="0" borderId="0">
      <alignment horizontal="left" vertical="top" wrapText="1"/>
    </xf>
    <xf numFmtId="0" fontId="19" fillId="0" borderId="0">
      <alignment horizontal="left" vertical="top" wrapText="1"/>
    </xf>
    <xf numFmtId="169" fontId="24" fillId="0" borderId="0">
      <alignment horizontal="left" vertical="top" wrapText="1"/>
    </xf>
    <xf numFmtId="169" fontId="25" fillId="3" borderId="0"/>
    <xf numFmtId="169" fontId="25" fillId="4" borderId="0"/>
    <xf numFmtId="169" fontId="25" fillId="5" borderId="0"/>
    <xf numFmtId="169" fontId="25" fillId="6" borderId="0"/>
    <xf numFmtId="169" fontId="25" fillId="7" borderId="0"/>
    <xf numFmtId="169" fontId="25" fillId="8" borderId="0"/>
    <xf numFmtId="169" fontId="26" fillId="9" borderId="0"/>
    <xf numFmtId="169" fontId="27" fillId="10" borderId="22"/>
    <xf numFmtId="169" fontId="28" fillId="11" borderId="23"/>
    <xf numFmtId="169" fontId="29" fillId="0" borderId="0"/>
    <xf numFmtId="169" fontId="30" fillId="12" borderId="0"/>
    <xf numFmtId="169" fontId="31" fillId="0" borderId="24"/>
    <xf numFmtId="169" fontId="32" fillId="0" borderId="25"/>
    <xf numFmtId="169" fontId="33" fillId="0" borderId="26"/>
    <xf numFmtId="169" fontId="33" fillId="0" borderId="0"/>
    <xf numFmtId="169" fontId="34" fillId="13" borderId="22"/>
    <xf numFmtId="169" fontId="35" fillId="0" borderId="27"/>
    <xf numFmtId="169" fontId="36" fillId="14" borderId="0"/>
    <xf numFmtId="169" fontId="37" fillId="0" borderId="0"/>
    <xf numFmtId="169" fontId="37" fillId="15" borderId="28"/>
    <xf numFmtId="169" fontId="38" fillId="10" borderId="29"/>
    <xf numFmtId="169" fontId="39" fillId="0" borderId="0"/>
    <xf numFmtId="169" fontId="40" fillId="0" borderId="30"/>
    <xf numFmtId="169" fontId="41" fillId="0" borderId="0"/>
    <xf numFmtId="0" fontId="42" fillId="0" borderId="0">
      <alignment horizontal="center"/>
    </xf>
    <xf numFmtId="0" fontId="19" fillId="0" borderId="7">
      <alignment horizontal="left" vertical="top"/>
    </xf>
    <xf numFmtId="169" fontId="24" fillId="0" borderId="21">
      <alignment horizontal="left" vertical="top"/>
    </xf>
    <xf numFmtId="0" fontId="42" fillId="0" borderId="0">
      <alignment horizontal="center" textRotation="90"/>
    </xf>
    <xf numFmtId="0" fontId="19" fillId="0" borderId="17">
      <alignment horizontal="center" vertical="top" wrapText="1"/>
    </xf>
    <xf numFmtId="169" fontId="24" fillId="0" borderId="31">
      <alignment horizontal="center" vertical="top" wrapText="1"/>
    </xf>
    <xf numFmtId="0" fontId="19" fillId="0" borderId="0">
      <alignment horizontal="left" vertical="top"/>
    </xf>
    <xf numFmtId="169" fontId="24" fillId="0" borderId="0">
      <alignment horizontal="left" vertical="top"/>
    </xf>
    <xf numFmtId="0" fontId="19" fillId="0" borderId="19">
      <alignment horizontal="left" vertical="top"/>
    </xf>
    <xf numFmtId="169" fontId="24" fillId="0" borderId="32">
      <alignment horizontal="left" vertical="top"/>
    </xf>
    <xf numFmtId="0" fontId="43" fillId="16" borderId="7">
      <alignment horizontal="left" vertical="top" wrapText="1"/>
    </xf>
    <xf numFmtId="169" fontId="44" fillId="10" borderId="21">
      <alignment horizontal="left" vertical="top" wrapText="1"/>
    </xf>
    <xf numFmtId="0" fontId="43" fillId="16" borderId="7">
      <alignment horizontal="left" vertical="top" wrapText="1"/>
    </xf>
    <xf numFmtId="169" fontId="44" fillId="10" borderId="21">
      <alignment horizontal="left" vertical="top" wrapText="1"/>
    </xf>
    <xf numFmtId="0" fontId="45" fillId="0" borderId="7">
      <alignment horizontal="left" vertical="top" wrapText="1"/>
    </xf>
    <xf numFmtId="169" fontId="46" fillId="0" borderId="21">
      <alignment horizontal="left" vertical="top" wrapText="1"/>
    </xf>
    <xf numFmtId="169" fontId="24" fillId="0" borderId="21">
      <alignment horizontal="left" vertical="top" wrapText="1"/>
    </xf>
    <xf numFmtId="0" fontId="19" fillId="0" borderId="7">
      <alignment horizontal="left" vertical="top" wrapText="1"/>
    </xf>
    <xf numFmtId="0" fontId="18" fillId="0" borderId="7">
      <alignment horizontal="left" vertical="top" wrapText="1"/>
    </xf>
    <xf numFmtId="169" fontId="47" fillId="0" borderId="21">
      <alignment horizontal="left" vertical="top" wrapText="1"/>
    </xf>
    <xf numFmtId="0" fontId="48" fillId="0" borderId="0"/>
    <xf numFmtId="172" fontId="48" fillId="0" borderId="0"/>
    <xf numFmtId="0" fontId="49" fillId="0" borderId="0">
      <alignment horizontal="center" vertical="top"/>
    </xf>
    <xf numFmtId="169" fontId="50" fillId="0" borderId="0">
      <alignment horizontal="center" vertical="top"/>
    </xf>
    <xf numFmtId="1" fontId="51" fillId="0" borderId="0">
      <alignment horizontal="center" vertical="top" wrapText="1"/>
    </xf>
    <xf numFmtId="170" fontId="52" fillId="0" borderId="0">
      <alignment horizontal="center" vertical="top" wrapText="1"/>
    </xf>
    <xf numFmtId="168" fontId="51" fillId="0" borderId="7">
      <alignment horizontal="center" vertical="top" wrapText="1"/>
    </xf>
    <xf numFmtId="168" fontId="52" fillId="0" borderId="21">
      <alignment horizontal="center" vertical="top" wrapText="1"/>
    </xf>
    <xf numFmtId="171" fontId="51" fillId="0" borderId="7">
      <alignment horizontal="center" vertical="top" wrapText="1"/>
    </xf>
    <xf numFmtId="171" fontId="52" fillId="0" borderId="21">
      <alignment horizontal="center" vertical="top" wrapText="1"/>
    </xf>
    <xf numFmtId="171" fontId="51" fillId="0" borderId="7">
      <alignment horizontal="center" vertical="top" wrapText="1"/>
    </xf>
    <xf numFmtId="171" fontId="52" fillId="0" borderId="21">
      <alignment horizontal="center" vertical="top" wrapText="1"/>
    </xf>
    <xf numFmtId="171" fontId="51" fillId="0" borderId="7">
      <alignment horizontal="center" vertical="top" wrapText="1"/>
    </xf>
    <xf numFmtId="171" fontId="52" fillId="0" borderId="21">
      <alignment horizontal="center" vertical="top" wrapText="1"/>
    </xf>
    <xf numFmtId="0" fontId="53" fillId="17" borderId="0" applyNumberFormat="0" applyBorder="0" applyAlignment="0" applyProtection="0"/>
    <xf numFmtId="0" fontId="53" fillId="18" borderId="0" applyNumberFormat="0" applyBorder="0" applyAlignment="0" applyProtection="0"/>
    <xf numFmtId="0" fontId="53" fillId="19" borderId="0" applyNumberFormat="0" applyBorder="0" applyAlignment="0" applyProtection="0"/>
    <xf numFmtId="0" fontId="53" fillId="20" borderId="0" applyNumberFormat="0" applyBorder="0" applyAlignment="0" applyProtection="0"/>
    <xf numFmtId="0" fontId="53" fillId="21" borderId="0" applyNumberFormat="0" applyBorder="0" applyAlignment="0" applyProtection="0"/>
    <xf numFmtId="0" fontId="53" fillId="22" borderId="0" applyNumberFormat="0" applyBorder="0" applyAlignment="0" applyProtection="0"/>
    <xf numFmtId="0" fontId="54" fillId="23" borderId="33" applyNumberFormat="0" applyAlignment="0" applyProtection="0"/>
    <xf numFmtId="0" fontId="55" fillId="24" borderId="34" applyNumberFormat="0" applyAlignment="0" applyProtection="0"/>
    <xf numFmtId="0" fontId="56" fillId="24" borderId="33" applyNumberFormat="0" applyAlignment="0" applyProtection="0"/>
    <xf numFmtId="0" fontId="57" fillId="0" borderId="35" applyNumberFormat="0" applyFill="0" applyAlignment="0" applyProtection="0"/>
    <xf numFmtId="0" fontId="58" fillId="0" borderId="36" applyNumberFormat="0" applyFill="0" applyAlignment="0" applyProtection="0"/>
    <xf numFmtId="0" fontId="59" fillId="0" borderId="37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38" applyNumberFormat="0" applyFill="0" applyAlignment="0" applyProtection="0"/>
    <xf numFmtId="0" fontId="61" fillId="25" borderId="39" applyNumberFormat="0" applyAlignment="0" applyProtection="0"/>
    <xf numFmtId="0" fontId="62" fillId="0" borderId="0" applyNumberFormat="0" applyFill="0" applyBorder="0" applyAlignment="0" applyProtection="0"/>
    <xf numFmtId="0" fontId="63" fillId="26" borderId="0" applyNumberFormat="0" applyBorder="0" applyAlignment="0" applyProtection="0"/>
    <xf numFmtId="169" fontId="37" fillId="0" borderId="0"/>
    <xf numFmtId="0" fontId="64" fillId="0" borderId="0"/>
    <xf numFmtId="169" fontId="37" fillId="0" borderId="0"/>
    <xf numFmtId="0" fontId="64" fillId="0" borderId="0"/>
    <xf numFmtId="0" fontId="65" fillId="27" borderId="0" applyNumberFormat="0" applyBorder="0" applyAlignment="0" applyProtection="0"/>
    <xf numFmtId="0" fontId="66" fillId="0" borderId="0" applyNumberFormat="0" applyFill="0" applyBorder="0" applyAlignment="0" applyProtection="0"/>
    <xf numFmtId="0" fontId="64" fillId="28" borderId="40" applyNumberFormat="0" applyFont="0" applyAlignment="0" applyProtection="0"/>
    <xf numFmtId="9" fontId="64" fillId="0" borderId="0" applyFont="0" applyFill="0" applyBorder="0" applyAlignment="0" applyProtection="0"/>
    <xf numFmtId="173" fontId="37" fillId="0" borderId="0"/>
    <xf numFmtId="0" fontId="67" fillId="0" borderId="41" applyNumberFormat="0" applyFill="0" applyAlignment="0" applyProtection="0"/>
    <xf numFmtId="0" fontId="68" fillId="0" borderId="0"/>
    <xf numFmtId="169" fontId="69" fillId="0" borderId="0"/>
    <xf numFmtId="0" fontId="70" fillId="0" borderId="0" applyNumberFormat="0" applyFill="0" applyBorder="0" applyAlignment="0" applyProtection="0"/>
    <xf numFmtId="164" fontId="71" fillId="0" borderId="0" applyFont="0" applyFill="0" applyBorder="0" applyAlignment="0" applyProtection="0"/>
    <xf numFmtId="165" fontId="71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72" fillId="29" borderId="0" applyNumberFormat="0" applyBorder="0" applyAlignment="0" applyProtection="0"/>
  </cellStyleXfs>
  <cellXfs count="81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right"/>
    </xf>
    <xf numFmtId="0" fontId="6" fillId="0" borderId="0" xfId="1" applyFont="1"/>
    <xf numFmtId="0" fontId="7" fillId="0" borderId="0" xfId="1" applyFont="1"/>
    <xf numFmtId="0" fontId="2" fillId="0" borderId="0" xfId="0" applyFont="1" applyBorder="1" applyAlignment="1">
      <alignment horizontal="left" vertical="center"/>
    </xf>
    <xf numFmtId="0" fontId="8" fillId="0" borderId="0" xfId="1" applyFont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8" fillId="0" borderId="0" xfId="1" applyFont="1" applyBorder="1" applyAlignment="1">
      <alignment horizontal="left"/>
    </xf>
    <xf numFmtId="0" fontId="9" fillId="0" borderId="0" xfId="1" applyFont="1" applyAlignment="1">
      <alignment horizontal="center"/>
    </xf>
    <xf numFmtId="0" fontId="10" fillId="0" borderId="0" xfId="0" applyFont="1" applyAlignment="1"/>
    <xf numFmtId="0" fontId="11" fillId="0" borderId="0" xfId="1" applyFont="1" applyAlignment="1">
      <alignment horizontal="left" vertical="top"/>
    </xf>
    <xf numFmtId="0" fontId="11" fillId="0" borderId="0" xfId="1" applyFont="1" applyAlignment="1">
      <alignment horizontal="center"/>
    </xf>
    <xf numFmtId="0" fontId="12" fillId="0" borderId="0" xfId="0" applyFont="1" applyAlignment="1">
      <alignment horizontal="left" vertical="top"/>
    </xf>
    <xf numFmtId="0" fontId="15" fillId="0" borderId="0" xfId="1" applyFont="1" applyBorder="1" applyAlignment="1">
      <alignment wrapText="1"/>
    </xf>
    <xf numFmtId="0" fontId="2" fillId="0" borderId="0" xfId="1" applyFont="1" applyBorder="1" applyAlignment="1">
      <alignment wrapText="1"/>
    </xf>
    <xf numFmtId="0" fontId="2" fillId="0" borderId="0" xfId="1" applyFont="1" applyFill="1"/>
    <xf numFmtId="0" fontId="2" fillId="0" borderId="3" xfId="1" applyFont="1" applyBorder="1" applyAlignment="1">
      <alignment horizontal="left" vertical="top" wrapText="1"/>
    </xf>
    <xf numFmtId="0" fontId="2" fillId="0" borderId="8" xfId="0" applyFont="1" applyFill="1" applyBorder="1" applyAlignment="1" applyProtection="1">
      <alignment horizontal="center" vertical="top" wrapText="1"/>
    </xf>
    <xf numFmtId="0" fontId="2" fillId="0" borderId="9" xfId="0" applyFont="1" applyFill="1" applyBorder="1" applyAlignment="1" applyProtection="1">
      <alignment horizontal="left" vertical="top" wrapText="1"/>
    </xf>
    <xf numFmtId="166" fontId="9" fillId="2" borderId="3" xfId="0" applyNumberFormat="1" applyFont="1" applyFill="1" applyBorder="1" applyAlignment="1">
      <alignment horizontal="center" vertical="center" wrapText="1"/>
    </xf>
    <xf numFmtId="167" fontId="16" fillId="0" borderId="3" xfId="0" applyNumberFormat="1" applyFont="1" applyBorder="1"/>
    <xf numFmtId="0" fontId="2" fillId="0" borderId="10" xfId="0" applyFont="1" applyFill="1" applyBorder="1" applyAlignment="1" applyProtection="1">
      <alignment horizontal="left" vertical="top" wrapText="1"/>
    </xf>
    <xf numFmtId="167" fontId="17" fillId="0" borderId="3" xfId="0" applyNumberFormat="1" applyFont="1" applyBorder="1"/>
    <xf numFmtId="0" fontId="18" fillId="0" borderId="11" xfId="0" applyFont="1" applyFill="1" applyBorder="1" applyAlignment="1">
      <alignment vertical="top" wrapText="1"/>
    </xf>
    <xf numFmtId="0" fontId="2" fillId="0" borderId="1" xfId="0" applyFont="1" applyFill="1" applyBorder="1" applyAlignment="1" applyProtection="1">
      <alignment horizontal="center" vertical="top" wrapText="1"/>
    </xf>
    <xf numFmtId="0" fontId="18" fillId="0" borderId="3" xfId="0" applyFont="1" applyFill="1" applyBorder="1" applyAlignment="1">
      <alignment vertical="top" wrapText="1"/>
    </xf>
    <xf numFmtId="1" fontId="2" fillId="0" borderId="12" xfId="0" applyNumberFormat="1" applyFont="1" applyFill="1" applyBorder="1" applyAlignment="1" applyProtection="1">
      <alignment horizontal="center" vertical="top"/>
    </xf>
    <xf numFmtId="0" fontId="2" fillId="0" borderId="13" xfId="0" applyFont="1" applyFill="1" applyBorder="1" applyAlignment="1" applyProtection="1">
      <alignment horizontal="left" vertical="top" wrapText="1"/>
    </xf>
    <xf numFmtId="1" fontId="2" fillId="0" borderId="3" xfId="0" applyNumberFormat="1" applyFont="1" applyFill="1" applyBorder="1" applyAlignment="1" applyProtection="1">
      <alignment horizontal="center" vertical="top"/>
    </xf>
    <xf numFmtId="0" fontId="2" fillId="0" borderId="3" xfId="0" applyFont="1" applyFill="1" applyBorder="1" applyAlignment="1" applyProtection="1">
      <alignment horizontal="left" vertical="top" wrapText="1"/>
    </xf>
    <xf numFmtId="0" fontId="2" fillId="0" borderId="14" xfId="0" applyFont="1" applyFill="1" applyBorder="1" applyAlignment="1" applyProtection="1">
      <alignment horizontal="center" vertical="top" wrapText="1"/>
    </xf>
    <xf numFmtId="0" fontId="2" fillId="0" borderId="15" xfId="0" applyFont="1" applyFill="1" applyBorder="1" applyAlignment="1" applyProtection="1">
      <alignment horizontal="left" vertical="top" wrapText="1"/>
    </xf>
    <xf numFmtId="1" fontId="2" fillId="0" borderId="8" xfId="0" applyNumberFormat="1" applyFont="1" applyFill="1" applyBorder="1" applyAlignment="1" applyProtection="1">
      <alignment horizontal="center" vertical="top"/>
    </xf>
    <xf numFmtId="167" fontId="3" fillId="0" borderId="3" xfId="1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left" vertical="top" wrapText="1"/>
    </xf>
    <xf numFmtId="168" fontId="11" fillId="0" borderId="3" xfId="1" applyNumberFormat="1" applyFont="1" applyBorder="1" applyAlignment="1">
      <alignment horizontal="left" vertical="center"/>
    </xf>
    <xf numFmtId="4" fontId="9" fillId="2" borderId="3" xfId="0" applyNumberFormat="1" applyFont="1" applyFill="1" applyBorder="1" applyAlignment="1">
      <alignment horizontal="center" vertical="center" wrapText="1"/>
    </xf>
    <xf numFmtId="4" fontId="11" fillId="0" borderId="3" xfId="1" applyNumberFormat="1" applyFont="1" applyBorder="1" applyAlignment="1">
      <alignment horizontal="center" vertical="center"/>
    </xf>
    <xf numFmtId="0" fontId="3" fillId="0" borderId="0" xfId="1" applyFont="1" applyBorder="1"/>
    <xf numFmtId="0" fontId="3" fillId="0" borderId="18" xfId="1" applyFont="1" applyBorder="1"/>
    <xf numFmtId="0" fontId="2" fillId="0" borderId="18" xfId="1" applyFont="1" applyBorder="1"/>
    <xf numFmtId="0" fontId="2" fillId="0" borderId="0" xfId="1" applyFont="1" applyBorder="1"/>
    <xf numFmtId="0" fontId="2" fillId="0" borderId="0" xfId="1" applyFont="1" applyBorder="1" applyAlignment="1"/>
    <xf numFmtId="0" fontId="15" fillId="0" borderId="19" xfId="1" applyFont="1" applyBorder="1" applyAlignment="1"/>
    <xf numFmtId="0" fontId="2" fillId="0" borderId="19" xfId="1" applyFont="1" applyBorder="1"/>
    <xf numFmtId="0" fontId="3" fillId="0" borderId="0" xfId="1" applyFont="1" applyBorder="1" applyAlignment="1">
      <alignment vertical="top"/>
    </xf>
    <xf numFmtId="0" fontId="2" fillId="0" borderId="0" xfId="1" applyFont="1" applyBorder="1" applyAlignment="1">
      <alignment vertical="top" wrapText="1"/>
    </xf>
    <xf numFmtId="0" fontId="2" fillId="0" borderId="0" xfId="1" applyFont="1" applyBorder="1" applyAlignment="1">
      <alignment horizontal="left" vertical="top" wrapText="1"/>
    </xf>
    <xf numFmtId="166" fontId="11" fillId="0" borderId="3" xfId="1" applyNumberFormat="1" applyFont="1" applyBorder="1" applyAlignment="1">
      <alignment horizontal="center" vertical="center"/>
    </xf>
    <xf numFmtId="14" fontId="15" fillId="0" borderId="0" xfId="1" applyNumberFormat="1" applyFont="1" applyBorder="1" applyAlignment="1">
      <alignment wrapText="1"/>
    </xf>
    <xf numFmtId="14" fontId="9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5" fillId="0" borderId="0" xfId="1" applyFont="1" applyAlignment="1">
      <alignment horizontal="left" vertical="top" wrapText="1"/>
    </xf>
    <xf numFmtId="0" fontId="2" fillId="0" borderId="0" xfId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center" textRotation="90"/>
    </xf>
    <xf numFmtId="49" fontId="2" fillId="0" borderId="4" xfId="1" applyNumberFormat="1" applyFont="1" applyBorder="1" applyAlignment="1">
      <alignment horizontal="center" vertical="top" wrapText="1"/>
    </xf>
    <xf numFmtId="49" fontId="2" fillId="0" borderId="5" xfId="1" applyNumberFormat="1" applyFont="1" applyBorder="1" applyAlignment="1">
      <alignment horizontal="center" vertical="top" wrapText="1"/>
    </xf>
    <xf numFmtId="49" fontId="2" fillId="0" borderId="16" xfId="1" applyNumberFormat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49" fontId="2" fillId="0" borderId="6" xfId="1" applyNumberFormat="1" applyFont="1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center" vertical="center" wrapText="1"/>
    </xf>
    <xf numFmtId="49" fontId="2" fillId="0" borderId="17" xfId="1" applyNumberFormat="1" applyFont="1" applyBorder="1" applyAlignment="1">
      <alignment horizontal="center" vertical="center" wrapText="1"/>
    </xf>
    <xf numFmtId="168" fontId="11" fillId="0" borderId="3" xfId="1" applyNumberFormat="1" applyFont="1" applyBorder="1" applyAlignment="1">
      <alignment horizontal="left" vertical="center"/>
    </xf>
    <xf numFmtId="0" fontId="9" fillId="0" borderId="18" xfId="1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8" fillId="0" borderId="0" xfId="1" applyFont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2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top"/>
    </xf>
    <xf numFmtId="49" fontId="2" fillId="0" borderId="5" xfId="1" applyNumberFormat="1" applyFont="1" applyBorder="1" applyAlignment="1">
      <alignment horizontal="center" vertical="top"/>
    </xf>
    <xf numFmtId="49" fontId="2" fillId="0" borderId="16" xfId="1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left" vertical="center"/>
    </xf>
    <xf numFmtId="49" fontId="2" fillId="0" borderId="6" xfId="1" applyNumberFormat="1" applyFont="1" applyBorder="1" applyAlignment="1">
      <alignment horizontal="center" vertical="top" wrapText="1"/>
    </xf>
    <xf numFmtId="49" fontId="2" fillId="0" borderId="7" xfId="1" applyNumberFormat="1" applyFont="1" applyBorder="1" applyAlignment="1">
      <alignment horizontal="center" vertical="top" wrapText="1"/>
    </xf>
    <xf numFmtId="49" fontId="2" fillId="0" borderId="17" xfId="1" applyNumberFormat="1" applyFont="1" applyBorder="1" applyAlignment="1">
      <alignment horizontal="center" vertical="top" wrapText="1"/>
    </xf>
    <xf numFmtId="167" fontId="73" fillId="0" borderId="3" xfId="0" applyNumberFormat="1" applyFont="1" applyBorder="1"/>
  </cellXfs>
  <cellStyles count="128">
    <cellStyle name="Cel6" xfId="10"/>
    <cellStyle name="Cel6 2" xfId="11"/>
    <cellStyle name="Cell1" xfId="12"/>
    <cellStyle name="Cell1 2" xfId="13"/>
    <cellStyle name="Cell2" xfId="14"/>
    <cellStyle name="Cell2 2" xfId="15"/>
    <cellStyle name="Cell3" xfId="16"/>
    <cellStyle name="Cell3 2" xfId="17"/>
    <cellStyle name="Cell4" xfId="18"/>
    <cellStyle name="Cell4 2" xfId="19"/>
    <cellStyle name="Cell5" xfId="20"/>
    <cellStyle name="Cell5 2" xfId="21"/>
    <cellStyle name="Column1" xfId="22"/>
    <cellStyle name="Column1 2" xfId="23"/>
    <cellStyle name="Column2" xfId="24"/>
    <cellStyle name="Column2 2" xfId="25"/>
    <cellStyle name="Column3" xfId="26"/>
    <cellStyle name="Column3 2" xfId="27"/>
    <cellStyle name="Column4" xfId="28"/>
    <cellStyle name="Column4 2" xfId="29"/>
    <cellStyle name="Column5" xfId="30"/>
    <cellStyle name="Column5 2" xfId="31"/>
    <cellStyle name="Column6" xfId="32"/>
    <cellStyle name="Column6 2" xfId="33"/>
    <cellStyle name="Column7" xfId="34"/>
    <cellStyle name="Column7 2" xfId="35"/>
    <cellStyle name="Excel Built-in Accent1" xfId="36"/>
    <cellStyle name="Excel Built-in Accent2" xfId="37"/>
    <cellStyle name="Excel Built-in Accent3" xfId="38"/>
    <cellStyle name="Excel Built-in Accent4" xfId="39"/>
    <cellStyle name="Excel Built-in Accent5" xfId="40"/>
    <cellStyle name="Excel Built-in Accent6" xfId="41"/>
    <cellStyle name="Excel Built-in Bad" xfId="42"/>
    <cellStyle name="Excel Built-in Calculation" xfId="43"/>
    <cellStyle name="Excel Built-in Check Cell" xfId="44"/>
    <cellStyle name="Excel Built-in Explanatory Text" xfId="45"/>
    <cellStyle name="Excel Built-in Good" xfId="46"/>
    <cellStyle name="Excel Built-in Heading 1" xfId="47"/>
    <cellStyle name="Excel Built-in Heading 2" xfId="48"/>
    <cellStyle name="Excel Built-in Heading 3" xfId="49"/>
    <cellStyle name="Excel Built-in Heading 4" xfId="50"/>
    <cellStyle name="Excel Built-in Input" xfId="51"/>
    <cellStyle name="Excel Built-in Linked Cell" xfId="52"/>
    <cellStyle name="Excel Built-in Neutral" xfId="53"/>
    <cellStyle name="Excel Built-in Normal" xfId="54"/>
    <cellStyle name="Excel Built-in Note" xfId="55"/>
    <cellStyle name="Excel Built-in Output" xfId="56"/>
    <cellStyle name="Excel Built-in Title" xfId="57"/>
    <cellStyle name="Excel Built-in Total" xfId="58"/>
    <cellStyle name="Excel Built-in Warning Text" xfId="59"/>
    <cellStyle name="Heading" xfId="60"/>
    <cellStyle name="Heading1" xfId="61"/>
    <cellStyle name="Heading1 1" xfId="62"/>
    <cellStyle name="Heading1 2" xfId="63"/>
    <cellStyle name="Heading2" xfId="64"/>
    <cellStyle name="Heading2 2" xfId="65"/>
    <cellStyle name="Heading3" xfId="66"/>
    <cellStyle name="Heading3 2" xfId="67"/>
    <cellStyle name="Heading4" xfId="68"/>
    <cellStyle name="Heading4 2" xfId="69"/>
    <cellStyle name="Name1" xfId="70"/>
    <cellStyle name="Name1 2" xfId="71"/>
    <cellStyle name="Name2" xfId="72"/>
    <cellStyle name="Name2 2" xfId="73"/>
    <cellStyle name="Name3" xfId="74"/>
    <cellStyle name="Name3 2" xfId="75"/>
    <cellStyle name="Name4" xfId="2"/>
    <cellStyle name="Name4 2" xfId="76"/>
    <cellStyle name="Name4 3" xfId="77"/>
    <cellStyle name="Name5" xfId="78"/>
    <cellStyle name="Name5 2" xfId="79"/>
    <cellStyle name="Result" xfId="80"/>
    <cellStyle name="Result2" xfId="81"/>
    <cellStyle name="Title1" xfId="82"/>
    <cellStyle name="Title1 2" xfId="83"/>
    <cellStyle name="White1" xfId="84"/>
    <cellStyle name="White1 2" xfId="85"/>
    <cellStyle name="White2" xfId="86"/>
    <cellStyle name="White2 2" xfId="87"/>
    <cellStyle name="White3" xfId="88"/>
    <cellStyle name="White3 2" xfId="89"/>
    <cellStyle name="White4" xfId="90"/>
    <cellStyle name="White4 2" xfId="91"/>
    <cellStyle name="White5" xfId="92"/>
    <cellStyle name="White5 2" xfId="93"/>
    <cellStyle name="Акцент1 2" xfId="94"/>
    <cellStyle name="Акцент2 2" xfId="95"/>
    <cellStyle name="Акцент3 2" xfId="96"/>
    <cellStyle name="Акцент4 2" xfId="97"/>
    <cellStyle name="Акцент5 2" xfId="98"/>
    <cellStyle name="Акцент6 2" xfId="99"/>
    <cellStyle name="Ввод  2" xfId="100"/>
    <cellStyle name="Вывод 2" xfId="101"/>
    <cellStyle name="Вычисление 2" xfId="102"/>
    <cellStyle name="Заголовок 1 2" xfId="103"/>
    <cellStyle name="Заголовок 2 2" xfId="104"/>
    <cellStyle name="Заголовок 3 2" xfId="105"/>
    <cellStyle name="Заголовок 4 2" xfId="106"/>
    <cellStyle name="Итог 2" xfId="107"/>
    <cellStyle name="Контрольная ячейка 2" xfId="108"/>
    <cellStyle name="Название 2" xfId="109"/>
    <cellStyle name="Нейтральный 2" xfId="110"/>
    <cellStyle name="Обычный" xfId="0" builtinId="0"/>
    <cellStyle name="Обычный 2" xfId="3"/>
    <cellStyle name="Обычный 2 2" xfId="4"/>
    <cellStyle name="Обычный 2 3" xfId="111"/>
    <cellStyle name="Обычный 3" xfId="5"/>
    <cellStyle name="Обычный 3 2" xfId="112"/>
    <cellStyle name="Обычный 3 3" xfId="113"/>
    <cellStyle name="Обычный 3 4" xfId="114"/>
    <cellStyle name="Обычный 3 5" xfId="6"/>
    <cellStyle name="Обычный 4" xfId="7"/>
    <cellStyle name="Обычный 5" xfId="8"/>
    <cellStyle name="Обычный 9 2" xfId="9"/>
    <cellStyle name="Обычный_пр.020.104 (июнь 2004 г.)" xfId="1"/>
    <cellStyle name="Плохой 2" xfId="115"/>
    <cellStyle name="Пояснение 2" xfId="116"/>
    <cellStyle name="Примечание 2" xfId="117"/>
    <cellStyle name="Процентный 2" xfId="118"/>
    <cellStyle name="Процентный 2 2" xfId="119"/>
    <cellStyle name="Связанная ячейка 2" xfId="120"/>
    <cellStyle name="Стиль 1" xfId="121"/>
    <cellStyle name="Стиль 1 2" xfId="122"/>
    <cellStyle name="Текст предупреждения 2" xfId="123"/>
    <cellStyle name="Тысячи [0]_Dbf_25" xfId="124"/>
    <cellStyle name="Тысячи_Dbf_25" xfId="125"/>
    <cellStyle name="Финансовый 2" xfId="126"/>
    <cellStyle name="Хороший 2" xfId="1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50;/Desktop/&#1088;&#1072;&#1089;&#1095;&#1077;&#1090;&#1099;%2029.12.2020&#1075;/&#1055;&#1051;&#1040;&#1053;%20&#1087;&#1086;%20&#1082;&#1086;&#1083;&#1083;&#1077;&#1076;&#1078;&#1072;&#1084;/024/&#1087;&#1086;&#1084;&#1077;&#1089;%20&#1087;&#1083;&#1072;&#1085;%20024%20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50;/Desktop/&#1088;&#1072;&#1089;&#1095;&#1077;&#1090;&#1099;%2029.12.2020&#1075;/&#1055;&#1051;&#1040;&#1053;%20&#1087;&#1086;%20&#1082;&#1086;&#1083;&#1083;&#1077;&#1076;&#1078;&#1072;&#1084;/024/&#1087;&#1086;&#1084;&#1077;&#1089;%20&#1087;&#1083;&#1072;&#1085;%20024%2004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50;/Desktop/&#1088;&#1072;&#1089;&#1095;&#1077;&#1090;&#1099;%2029.12.2020&#1075;/&#1055;&#1051;&#1040;&#1053;%20&#1087;&#1086;%20&#1082;&#1086;&#1083;&#1083;&#1077;&#1076;&#1078;&#1072;&#1084;/052/&#1087;&#1086;&#1084;&#1077;&#1089;%20&#1087;&#1083;&#1072;&#1085;%20052%20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50;/Desktop/&#1088;&#1072;&#1089;&#1095;&#1077;&#1090;&#1099;%2029.12.2020&#1075;/&#1055;&#1051;&#1040;&#1053;%20&#1087;&#1086;%20&#1082;&#1086;&#1083;&#1083;&#1077;&#1076;&#1078;&#1072;&#1084;/052/&#1087;&#1086;&#1084;&#1077;&#1089;%20&#1087;&#1083;&#1072;&#1085;%20052%20045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АЗРЕЗ"/>
      <sheetName val="СВОД 024"/>
      <sheetName val="АТК 3"/>
      <sheetName val="Свод колледжи"/>
      <sheetName val="АТК 1"/>
      <sheetName val="АТК 2"/>
      <sheetName val="АТК3"/>
      <sheetName val="АТК 4"/>
      <sheetName val="АТК 5"/>
      <sheetName val="АТК 6"/>
      <sheetName val="АТК 7"/>
      <sheetName val="АТК 8"/>
      <sheetName val="АТК 9"/>
      <sheetName val="АТК 10"/>
      <sheetName val="АТК 12"/>
      <sheetName val="СТК 1"/>
      <sheetName val="Агробизнес"/>
      <sheetName val="Культура"/>
      <sheetName val="Казпед"/>
      <sheetName val="Сельхоз"/>
      <sheetName val="КЭЛХ"/>
      <sheetName val="Музыкалка"/>
      <sheetName val="Горно-тех"/>
      <sheetName val="Пед колледж Щуч"/>
      <sheetName val="ВТК Кокшетау"/>
      <sheetName val="АИК Атбасар"/>
      <sheetName val="ВТК Щучинск"/>
      <sheetName val="ИТК Степногорск"/>
      <sheetName val="Арна"/>
      <sheetName val="гражд.защиты"/>
      <sheetName val="ГТК"/>
      <sheetName val="Максат"/>
      <sheetName val="Шокан"/>
      <sheetName val="Бурабай"/>
      <sheetName val="Каз ГТК"/>
      <sheetName val="Новый прием"/>
    </sheetNames>
    <sheetDataSet>
      <sheetData sheetId="0"/>
      <sheetData sheetId="1">
        <row r="8">
          <cell r="C8" t="str">
            <v>Период 2021 год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РАЗРЕЗ"/>
      <sheetName val="СВОД"/>
      <sheetName val="СВОД 024"/>
      <sheetName val="АТК 3"/>
      <sheetName val="Свод колледжи"/>
      <sheetName val="АТК 1"/>
      <sheetName val="АТК 2"/>
      <sheetName val="АТК3"/>
      <sheetName val="АТК 4"/>
      <sheetName val="АТК 5"/>
      <sheetName val="АТК 6"/>
      <sheetName val="АТК 7"/>
      <sheetName val="АТК 8"/>
      <sheetName val="АТК 9"/>
      <sheetName val="АТК 10"/>
      <sheetName val="АТК 12"/>
      <sheetName val="СТК 1"/>
      <sheetName val="Агробизнес"/>
      <sheetName val="Культура"/>
      <sheetName val="Казпед"/>
      <sheetName val="Сельхоз"/>
      <sheetName val="КЭЛХ"/>
      <sheetName val="Музыкалка"/>
      <sheetName val="Горно-тех"/>
      <sheetName val="Пед колледж Щуч"/>
      <sheetName val="ВТК Кокшетау"/>
      <sheetName val="АИК Атбасар"/>
      <sheetName val="ВТК Щучинск"/>
      <sheetName val="ИТК Степногорск"/>
      <sheetName val="Арна"/>
      <sheetName val="гражд.защиты"/>
      <sheetName val="ГТК"/>
      <sheetName val="Максат"/>
      <sheetName val="Шокан"/>
      <sheetName val="Бурабай"/>
      <sheetName val="Каз ГТК"/>
      <sheetName val="СУИЦИд"/>
      <sheetName val="WORLD SKILLS"/>
      <sheetName val="Парус"/>
      <sheetName val="Новый прием"/>
    </sheetNames>
    <sheetDataSet>
      <sheetData sheetId="0"/>
      <sheetData sheetId="1"/>
      <sheetData sheetId="2">
        <row r="8">
          <cell r="C8" t="str">
            <v>Период 2021 год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РАЗРЕЗ"/>
      <sheetName val="СВОД 052"/>
      <sheetName val="АТК 3"/>
      <sheetName val="Свод колледжи"/>
      <sheetName val="АТК 1"/>
      <sheetName val="АТК 2"/>
      <sheetName val="АТК3+"/>
      <sheetName val="АТК 4"/>
      <sheetName val="АТК 5"/>
      <sheetName val="АТК 6"/>
      <sheetName val="АТК 7"/>
      <sheetName val="АТК 8"/>
      <sheetName val="АТК 9"/>
      <sheetName val="АТК 10"/>
      <sheetName val="АТК 12"/>
      <sheetName val="СТК 1"/>
      <sheetName val="Агробизнес"/>
      <sheetName val="ВТК Кокшетау"/>
      <sheetName val="АИК Атбасар"/>
      <sheetName val="ВТК Щучинск"/>
      <sheetName val="ИТК Степногорск"/>
      <sheetName val="гражд.защиты"/>
      <sheetName val="Шокан"/>
      <sheetName val="Новый прием"/>
    </sheetNames>
    <sheetDataSet>
      <sheetData sheetId="0"/>
      <sheetData sheetId="1">
        <row r="8">
          <cell r="C8" t="str">
            <v>Период 2021 год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РАЗРЕЗ"/>
      <sheetName val="СВОД 052"/>
      <sheetName val="АТК 3"/>
      <sheetName val="Свод колледжи"/>
      <sheetName val="АТК 1"/>
      <sheetName val="АТК 2"/>
      <sheetName val="АТК3+"/>
      <sheetName val="АТК 4"/>
      <sheetName val="АТК 5"/>
      <sheetName val="АТК 6"/>
      <sheetName val="АТК 7"/>
      <sheetName val="АТК 8"/>
      <sheetName val="АТК 9"/>
      <sheetName val="АТК 10"/>
      <sheetName val="АТК 12"/>
      <sheetName val="СТК 1"/>
      <sheetName val="Агробизнес"/>
      <sheetName val="ВТК Кокшетау"/>
      <sheetName val="АИК Атбасар"/>
      <sheetName val="ВТК Щучинск"/>
      <sheetName val="ИТК Степногорск"/>
      <sheetName val="гражд.защиты"/>
      <sheetName val="Шокан"/>
      <sheetName val="Мед.колледж"/>
      <sheetName val="АГРОБИЗНЕС МУЦЫ"/>
      <sheetName val="ВТШ МУЦ"/>
      <sheetName val="Мед.колледж (дефицит)"/>
    </sheetNames>
    <sheetDataSet>
      <sheetData sheetId="0"/>
      <sheetData sheetId="1">
        <row r="8">
          <cell r="C8" t="str">
            <v>Период 2021 год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7"/>
  <sheetViews>
    <sheetView topLeftCell="A2" workbookViewId="0">
      <selection activeCell="U25" sqref="U25"/>
    </sheetView>
  </sheetViews>
  <sheetFormatPr defaultRowHeight="12.75"/>
  <cols>
    <col min="1" max="1" width="3.42578125" style="1" customWidth="1"/>
    <col min="2" max="2" width="5.28515625" style="1" customWidth="1"/>
    <col min="3" max="3" width="4.5703125" style="1" customWidth="1"/>
    <col min="4" max="4" width="5.28515625" style="1" customWidth="1"/>
    <col min="5" max="5" width="10.140625" style="1" customWidth="1"/>
    <col min="6" max="6" width="48.85546875" style="1" customWidth="1"/>
    <col min="7" max="7" width="11.28515625" style="1" customWidth="1"/>
    <col min="8" max="8" width="10.7109375" style="1" customWidth="1"/>
    <col min="9" max="9" width="11.140625" style="1" customWidth="1"/>
    <col min="10" max="13" width="9.85546875" style="1" customWidth="1"/>
    <col min="14" max="14" width="11.140625" style="1" customWidth="1"/>
    <col min="15" max="19" width="9.85546875" style="1" customWidth="1"/>
    <col min="20" max="20" width="9.140625" style="1"/>
    <col min="21" max="21" width="12.42578125" style="1" customWidth="1"/>
    <col min="22" max="16384" width="9.140625" style="1"/>
  </cols>
  <sheetData>
    <row r="1" spans="1:19" ht="24.75" customHeight="1">
      <c r="O1" s="2"/>
      <c r="S1" s="3" t="s">
        <v>0</v>
      </c>
    </row>
    <row r="2" spans="1:19" ht="15" customHeight="1">
      <c r="A2" s="76"/>
      <c r="B2" s="76"/>
      <c r="C2" s="76"/>
      <c r="D2" s="76"/>
      <c r="E2" s="76"/>
      <c r="F2" s="76"/>
      <c r="G2" s="76"/>
      <c r="O2" s="4"/>
      <c r="P2" s="5"/>
      <c r="S2" s="3" t="s">
        <v>1</v>
      </c>
    </row>
    <row r="3" spans="1:19" ht="12.75" customHeight="1">
      <c r="A3" s="67"/>
      <c r="B3" s="67"/>
      <c r="C3" s="67"/>
      <c r="D3" s="67"/>
      <c r="E3" s="67"/>
      <c r="F3" s="67"/>
      <c r="G3" s="67"/>
      <c r="O3" s="4"/>
      <c r="P3" s="5"/>
      <c r="S3" s="3" t="s">
        <v>2</v>
      </c>
    </row>
    <row r="4" spans="1:19" ht="12.75" customHeight="1">
      <c r="A4" s="6"/>
      <c r="B4" s="6"/>
      <c r="C4" s="6"/>
      <c r="D4" s="6"/>
      <c r="E4" s="6"/>
      <c r="F4" s="6"/>
      <c r="G4" s="6"/>
      <c r="O4" s="4"/>
      <c r="P4" s="5"/>
      <c r="S4" s="1" t="s">
        <v>3</v>
      </c>
    </row>
    <row r="5" spans="1:19" ht="12.75" customHeight="1">
      <c r="A5" s="6"/>
      <c r="B5" s="6"/>
      <c r="C5" s="6"/>
      <c r="D5" s="6"/>
      <c r="E5" s="6"/>
      <c r="F5" s="6"/>
      <c r="G5" s="6"/>
      <c r="O5" s="4"/>
      <c r="P5" s="5"/>
      <c r="Q5" s="5"/>
      <c r="R5" s="5"/>
      <c r="S5" s="3"/>
    </row>
    <row r="6" spans="1:19" ht="45" customHeight="1">
      <c r="A6" s="68" t="s">
        <v>4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</row>
    <row r="7" spans="1:19" ht="45" customHeight="1">
      <c r="A7" s="7"/>
      <c r="B7" s="8"/>
      <c r="C7" s="9" t="s">
        <v>5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>
      <c r="A8" s="10"/>
      <c r="B8" s="11" t="s">
        <v>6</v>
      </c>
      <c r="C8" s="12" t="s">
        <v>7</v>
      </c>
      <c r="D8" s="13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5.75" customHeight="1">
      <c r="A9" s="10"/>
      <c r="B9" s="10"/>
      <c r="C9" s="14" t="str">
        <f>'[1]СВОД 024'!C8</f>
        <v>Период 2021 год</v>
      </c>
      <c r="D9" s="1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>
      <c r="A10" s="10"/>
      <c r="B10" s="10"/>
      <c r="C10" s="14" t="s">
        <v>8</v>
      </c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>
      <c r="A11" s="15"/>
      <c r="B11" s="15"/>
      <c r="C11" s="14" t="s">
        <v>9</v>
      </c>
      <c r="D11" s="16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19" ht="15.75" customHeight="1">
      <c r="A12" s="15"/>
      <c r="B12" s="15"/>
      <c r="C12" s="14" t="s">
        <v>10</v>
      </c>
      <c r="D12" s="16"/>
      <c r="E12" s="15"/>
      <c r="F12" s="15"/>
      <c r="G12" s="15"/>
      <c r="H12" s="15"/>
      <c r="I12" s="15"/>
      <c r="J12" s="15"/>
      <c r="K12" s="15"/>
      <c r="L12" s="15"/>
      <c r="M12" s="15"/>
      <c r="N12" s="51">
        <v>44224</v>
      </c>
      <c r="O12" s="15"/>
      <c r="P12" s="15"/>
      <c r="Q12" s="15"/>
      <c r="R12" s="15"/>
      <c r="S12" s="15"/>
    </row>
    <row r="13" spans="1:19" ht="15.75" customHeight="1">
      <c r="A13" s="15"/>
      <c r="B13" s="15"/>
      <c r="C13" s="14"/>
      <c r="D13" s="16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19" ht="15.75" customHeight="1">
      <c r="A14" s="70" t="s">
        <v>11</v>
      </c>
      <c r="B14" s="71"/>
      <c r="C14" s="71"/>
      <c r="D14" s="71"/>
      <c r="E14" s="71"/>
      <c r="F14" s="72" t="s">
        <v>12</v>
      </c>
      <c r="G14" s="72" t="s">
        <v>13</v>
      </c>
      <c r="H14" s="61" t="s">
        <v>14</v>
      </c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</row>
    <row r="15" spans="1:19" ht="25.5" customHeight="1">
      <c r="A15" s="73" t="s">
        <v>15</v>
      </c>
      <c r="B15" s="61" t="s">
        <v>16</v>
      </c>
      <c r="C15" s="61"/>
      <c r="D15" s="61"/>
      <c r="E15" s="61"/>
      <c r="F15" s="72"/>
      <c r="G15" s="72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</row>
    <row r="16" spans="1:19" ht="15.75" customHeight="1">
      <c r="A16" s="74"/>
      <c r="B16" s="58" t="s">
        <v>17</v>
      </c>
      <c r="C16" s="61" t="s">
        <v>18</v>
      </c>
      <c r="D16" s="61"/>
      <c r="E16" s="61"/>
      <c r="F16" s="72"/>
      <c r="G16" s="72"/>
      <c r="H16" s="57" t="s">
        <v>19</v>
      </c>
      <c r="I16" s="57" t="s">
        <v>20</v>
      </c>
      <c r="J16" s="57" t="s">
        <v>21</v>
      </c>
      <c r="K16" s="57" t="s">
        <v>22</v>
      </c>
      <c r="L16" s="57" t="s">
        <v>23</v>
      </c>
      <c r="M16" s="57" t="s">
        <v>24</v>
      </c>
      <c r="N16" s="57" t="s">
        <v>25</v>
      </c>
      <c r="O16" s="57" t="s">
        <v>26</v>
      </c>
      <c r="P16" s="57" t="s">
        <v>27</v>
      </c>
      <c r="Q16" s="57" t="s">
        <v>28</v>
      </c>
      <c r="R16" s="57" t="s">
        <v>29</v>
      </c>
      <c r="S16" s="57" t="s">
        <v>30</v>
      </c>
    </row>
    <row r="17" spans="1:23" ht="30" customHeight="1">
      <c r="A17" s="74"/>
      <c r="B17" s="59"/>
      <c r="C17" s="58" t="s">
        <v>31</v>
      </c>
      <c r="D17" s="61" t="s">
        <v>32</v>
      </c>
      <c r="E17" s="61"/>
      <c r="F17" s="72"/>
      <c r="G17" s="72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U17" s="17"/>
      <c r="V17" s="17"/>
      <c r="W17" s="17"/>
    </row>
    <row r="18" spans="1:23" ht="30" customHeight="1">
      <c r="A18" s="74"/>
      <c r="B18" s="59"/>
      <c r="C18" s="59"/>
      <c r="D18" s="77" t="s">
        <v>33</v>
      </c>
      <c r="E18" s="18" t="s">
        <v>34</v>
      </c>
      <c r="F18" s="72"/>
      <c r="G18" s="72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U18" s="17"/>
      <c r="V18" s="17"/>
      <c r="W18" s="17"/>
    </row>
    <row r="19" spans="1:23" ht="17.25" customHeight="1">
      <c r="A19" s="74"/>
      <c r="B19" s="59"/>
      <c r="C19" s="59"/>
      <c r="D19" s="78"/>
      <c r="E19" s="19">
        <v>111</v>
      </c>
      <c r="F19" s="20" t="s">
        <v>35</v>
      </c>
      <c r="G19" s="21">
        <f>SUM(H19:S19)</f>
        <v>16970.599999999999</v>
      </c>
      <c r="H19" s="22">
        <f>1430.8*2</f>
        <v>2861.6</v>
      </c>
      <c r="I19" s="22">
        <f>715.4*2</f>
        <v>1430.8</v>
      </c>
      <c r="J19" s="22">
        <v>1431.8</v>
      </c>
      <c r="K19" s="22">
        <f>715.4*2</f>
        <v>1430.8</v>
      </c>
      <c r="L19" s="22">
        <f>715.4*2</f>
        <v>1430.8</v>
      </c>
      <c r="M19" s="22"/>
      <c r="N19" s="22">
        <f>1330.8*2</f>
        <v>2661.6</v>
      </c>
      <c r="O19" s="22">
        <v>730.8</v>
      </c>
      <c r="P19" s="22">
        <v>2130.8000000000002</v>
      </c>
      <c r="Q19" s="22">
        <f>715.4*2</f>
        <v>1430.8</v>
      </c>
      <c r="R19" s="22">
        <f>715.4*2</f>
        <v>1430.8</v>
      </c>
      <c r="S19" s="22"/>
      <c r="U19" s="17"/>
      <c r="V19" s="17"/>
      <c r="W19" s="17"/>
    </row>
    <row r="20" spans="1:23" ht="17.25" customHeight="1">
      <c r="A20" s="74"/>
      <c r="B20" s="59"/>
      <c r="C20" s="59"/>
      <c r="D20" s="78"/>
      <c r="E20" s="19">
        <v>112</v>
      </c>
      <c r="F20" s="23" t="s">
        <v>36</v>
      </c>
      <c r="G20" s="21">
        <f t="shared" ref="G20:G49" si="0">SUM(H20:S20)</f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U20" s="17"/>
      <c r="V20" s="17"/>
      <c r="W20" s="17"/>
    </row>
    <row r="21" spans="1:23" ht="17.25" customHeight="1">
      <c r="A21" s="74"/>
      <c r="B21" s="59"/>
      <c r="C21" s="59"/>
      <c r="D21" s="78"/>
      <c r="E21" s="19">
        <v>113</v>
      </c>
      <c r="F21" s="23" t="s">
        <v>37</v>
      </c>
      <c r="G21" s="21">
        <f t="shared" si="0"/>
        <v>1645.4</v>
      </c>
      <c r="H21" s="22"/>
      <c r="I21" s="22"/>
      <c r="J21" s="22"/>
      <c r="K21" s="22"/>
      <c r="L21" s="22"/>
      <c r="M21" s="22"/>
      <c r="N21" s="2">
        <f>(809.5*2)+26.4</f>
        <v>1645.4</v>
      </c>
      <c r="O21" s="22"/>
      <c r="P21" s="22"/>
      <c r="Q21" s="22"/>
      <c r="R21" s="22"/>
      <c r="S21" s="22"/>
    </row>
    <row r="22" spans="1:23" ht="17.25" customHeight="1">
      <c r="A22" s="74"/>
      <c r="B22" s="59"/>
      <c r="C22" s="59"/>
      <c r="D22" s="78"/>
      <c r="E22" s="19">
        <v>121</v>
      </c>
      <c r="F22" s="23" t="s">
        <v>38</v>
      </c>
      <c r="G22" s="21">
        <f t="shared" si="0"/>
        <v>915.60000000000014</v>
      </c>
      <c r="H22" s="22">
        <f>77.2*2</f>
        <v>154.4</v>
      </c>
      <c r="I22" s="22">
        <f>38.6*2</f>
        <v>77.2</v>
      </c>
      <c r="J22" s="22">
        <f>38.6*2</f>
        <v>77.2</v>
      </c>
      <c r="K22" s="22">
        <f>38.6*2</f>
        <v>77.2</v>
      </c>
      <c r="L22" s="22">
        <f>38.6*2</f>
        <v>77.2</v>
      </c>
      <c r="M22" s="22"/>
      <c r="N22" s="22">
        <f>71.8*2</f>
        <v>143.6</v>
      </c>
      <c r="O22" s="22">
        <f>38.6*2</f>
        <v>77.2</v>
      </c>
      <c r="P22" s="22">
        <f>38.6*2</f>
        <v>77.2</v>
      </c>
      <c r="Q22" s="22">
        <f>38.6*2</f>
        <v>77.2</v>
      </c>
      <c r="R22" s="22">
        <f>38.6*2</f>
        <v>77.2</v>
      </c>
      <c r="S22" s="22"/>
    </row>
    <row r="23" spans="1:23" ht="17.25" customHeight="1">
      <c r="A23" s="74"/>
      <c r="B23" s="59"/>
      <c r="C23" s="59"/>
      <c r="D23" s="78"/>
      <c r="E23" s="19">
        <v>122</v>
      </c>
      <c r="F23" s="23" t="s">
        <v>39</v>
      </c>
      <c r="G23" s="21">
        <f t="shared" si="0"/>
        <v>532.79999999999995</v>
      </c>
      <c r="H23" s="22">
        <v>89</v>
      </c>
      <c r="I23" s="22">
        <f>22.5*2</f>
        <v>45</v>
      </c>
      <c r="J23" s="22">
        <f>22.5*2</f>
        <v>45</v>
      </c>
      <c r="K23" s="22">
        <f>22.5*2</f>
        <v>45</v>
      </c>
      <c r="L23" s="22">
        <f>22.5*2</f>
        <v>45</v>
      </c>
      <c r="M23" s="22"/>
      <c r="N23" s="22">
        <f>41.9*2</f>
        <v>83.8</v>
      </c>
      <c r="O23" s="22">
        <f>22.5*2</f>
        <v>45</v>
      </c>
      <c r="P23" s="22">
        <f>22.5*2</f>
        <v>45</v>
      </c>
      <c r="Q23" s="22">
        <f>22.5*2</f>
        <v>45</v>
      </c>
      <c r="R23" s="22">
        <f>22.5*2</f>
        <v>45</v>
      </c>
      <c r="S23" s="22"/>
    </row>
    <row r="24" spans="1:23" ht="17.25" customHeight="1">
      <c r="A24" s="74"/>
      <c r="B24" s="59"/>
      <c r="C24" s="59"/>
      <c r="D24" s="78"/>
      <c r="E24" s="19">
        <v>123</v>
      </c>
      <c r="F24" s="23" t="s">
        <v>40</v>
      </c>
      <c r="G24" s="21">
        <f t="shared" si="0"/>
        <v>0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</row>
    <row r="25" spans="1:23" ht="26.25" customHeight="1">
      <c r="A25" s="74"/>
      <c r="B25" s="59"/>
      <c r="C25" s="59"/>
      <c r="D25" s="78"/>
      <c r="E25" s="19">
        <v>124</v>
      </c>
      <c r="F25" s="20" t="s">
        <v>41</v>
      </c>
      <c r="G25" s="21">
        <f t="shared" si="0"/>
        <v>312.60000000000002</v>
      </c>
      <c r="H25" s="22">
        <f>28.6*2</f>
        <v>57.2</v>
      </c>
      <c r="I25" s="22">
        <f>14.3*2</f>
        <v>28.6</v>
      </c>
      <c r="J25" s="22">
        <f>14.3*2</f>
        <v>28.6</v>
      </c>
      <c r="K25" s="22">
        <f>14.3*2</f>
        <v>28.6</v>
      </c>
      <c r="L25" s="22">
        <f>14.3*2</f>
        <v>28.6</v>
      </c>
      <c r="M25" s="22"/>
      <c r="N25" s="22">
        <v>26.6</v>
      </c>
      <c r="O25" s="22">
        <f>14.3*2</f>
        <v>28.6</v>
      </c>
      <c r="P25" s="22">
        <f>14.3*2</f>
        <v>28.6</v>
      </c>
      <c r="Q25" s="22">
        <f>14.3*2</f>
        <v>28.6</v>
      </c>
      <c r="R25" s="22">
        <f>14.3*2</f>
        <v>28.6</v>
      </c>
      <c r="S25" s="22"/>
    </row>
    <row r="26" spans="1:23" ht="17.25" customHeight="1">
      <c r="A26" s="74"/>
      <c r="B26" s="59"/>
      <c r="C26" s="59"/>
      <c r="D26" s="78"/>
      <c r="E26" s="19">
        <v>131</v>
      </c>
      <c r="F26" s="20" t="s">
        <v>42</v>
      </c>
      <c r="G26" s="21">
        <f t="shared" si="0"/>
        <v>0</v>
      </c>
      <c r="H26" s="24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spans="1:23" ht="17.25" hidden="1" customHeight="1">
      <c r="A27" s="74"/>
      <c r="B27" s="59"/>
      <c r="C27" s="59"/>
      <c r="D27" s="78"/>
      <c r="E27" s="19">
        <v>135</v>
      </c>
      <c r="F27" s="20" t="s">
        <v>43</v>
      </c>
      <c r="G27" s="21">
        <f t="shared" si="0"/>
        <v>0</v>
      </c>
      <c r="H27" s="24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</row>
    <row r="28" spans="1:23" ht="17.25" hidden="1" customHeight="1">
      <c r="A28" s="74"/>
      <c r="B28" s="59"/>
      <c r="C28" s="59"/>
      <c r="D28" s="78"/>
      <c r="E28" s="19">
        <v>136</v>
      </c>
      <c r="F28" s="20" t="s">
        <v>44</v>
      </c>
      <c r="G28" s="21">
        <f t="shared" si="0"/>
        <v>0</v>
      </c>
      <c r="H28" s="24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23" ht="17.25" hidden="1" customHeight="1">
      <c r="A29" s="74"/>
      <c r="B29" s="59"/>
      <c r="C29" s="59"/>
      <c r="D29" s="78"/>
      <c r="E29" s="19">
        <v>141</v>
      </c>
      <c r="F29" s="20" t="s">
        <v>45</v>
      </c>
      <c r="G29" s="21">
        <f t="shared" si="0"/>
        <v>0</v>
      </c>
      <c r="H29" s="24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17"/>
      <c r="U29" s="17"/>
    </row>
    <row r="30" spans="1:23" ht="17.25" hidden="1" customHeight="1">
      <c r="A30" s="74"/>
      <c r="B30" s="59"/>
      <c r="C30" s="59"/>
      <c r="D30" s="78"/>
      <c r="E30" s="19">
        <v>142</v>
      </c>
      <c r="F30" s="20" t="s">
        <v>46</v>
      </c>
      <c r="G30" s="21">
        <f t="shared" si="0"/>
        <v>0</v>
      </c>
      <c r="H30" s="24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17"/>
      <c r="U30" s="17"/>
    </row>
    <row r="31" spans="1:23" ht="17.25" hidden="1" customHeight="1">
      <c r="A31" s="74"/>
      <c r="B31" s="59"/>
      <c r="C31" s="59"/>
      <c r="D31" s="78"/>
      <c r="E31" s="19">
        <v>144</v>
      </c>
      <c r="F31" s="20" t="s">
        <v>47</v>
      </c>
      <c r="G31" s="21">
        <f t="shared" si="0"/>
        <v>0</v>
      </c>
      <c r="H31" s="24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17"/>
      <c r="U31" s="17"/>
    </row>
    <row r="32" spans="1:23" ht="17.25" hidden="1" customHeight="1">
      <c r="A32" s="74"/>
      <c r="B32" s="59"/>
      <c r="C32" s="59"/>
      <c r="D32" s="78"/>
      <c r="E32" s="19">
        <v>149</v>
      </c>
      <c r="F32" s="20" t="s">
        <v>48</v>
      </c>
      <c r="G32" s="21">
        <f t="shared" si="0"/>
        <v>0</v>
      </c>
      <c r="H32" s="24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17"/>
      <c r="U32" s="17"/>
    </row>
    <row r="33" spans="1:21" ht="17.25" hidden="1" customHeight="1">
      <c r="A33" s="74"/>
      <c r="B33" s="59"/>
      <c r="C33" s="59"/>
      <c r="D33" s="78"/>
      <c r="E33" s="19">
        <v>151</v>
      </c>
      <c r="F33" s="20" t="s">
        <v>49</v>
      </c>
      <c r="G33" s="21">
        <f t="shared" si="0"/>
        <v>0</v>
      </c>
      <c r="H33" s="24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17"/>
      <c r="U33" s="17"/>
    </row>
    <row r="34" spans="1:21" ht="17.25" hidden="1" customHeight="1">
      <c r="A34" s="74"/>
      <c r="B34" s="59"/>
      <c r="C34" s="59"/>
      <c r="D34" s="78"/>
      <c r="E34" s="19">
        <v>152</v>
      </c>
      <c r="F34" s="20" t="s">
        <v>50</v>
      </c>
      <c r="G34" s="21">
        <f t="shared" si="0"/>
        <v>0</v>
      </c>
      <c r="H34" s="24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17"/>
      <c r="U34" s="17"/>
    </row>
    <row r="35" spans="1:21" ht="17.25" hidden="1" customHeight="1">
      <c r="A35" s="74"/>
      <c r="B35" s="59"/>
      <c r="C35" s="59"/>
      <c r="D35" s="78"/>
      <c r="E35" s="19">
        <v>153</v>
      </c>
      <c r="F35" s="20" t="s">
        <v>51</v>
      </c>
      <c r="G35" s="21">
        <f t="shared" si="0"/>
        <v>0</v>
      </c>
      <c r="H35" s="24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17"/>
      <c r="U35" s="17"/>
    </row>
    <row r="36" spans="1:21" ht="17.25" hidden="1" customHeight="1">
      <c r="A36" s="74"/>
      <c r="B36" s="59"/>
      <c r="C36" s="59"/>
      <c r="D36" s="78"/>
      <c r="E36" s="19">
        <v>154</v>
      </c>
      <c r="F36" s="20" t="s">
        <v>52</v>
      </c>
      <c r="G36" s="21">
        <f t="shared" si="0"/>
        <v>0</v>
      </c>
      <c r="H36" s="24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17"/>
      <c r="U36" s="17"/>
    </row>
    <row r="37" spans="1:21" ht="17.25" hidden="1" customHeight="1">
      <c r="A37" s="74"/>
      <c r="B37" s="59"/>
      <c r="C37" s="59"/>
      <c r="D37" s="78"/>
      <c r="E37" s="19">
        <v>156</v>
      </c>
      <c r="F37" s="20" t="s">
        <v>53</v>
      </c>
      <c r="G37" s="21">
        <f t="shared" si="0"/>
        <v>0</v>
      </c>
      <c r="H37" s="24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17"/>
      <c r="U37" s="17"/>
    </row>
    <row r="38" spans="1:21" ht="17.25" hidden="1" customHeight="1">
      <c r="A38" s="74"/>
      <c r="B38" s="59"/>
      <c r="C38" s="59"/>
      <c r="D38" s="78"/>
      <c r="E38" s="19">
        <v>159</v>
      </c>
      <c r="F38" s="20" t="s">
        <v>54</v>
      </c>
      <c r="G38" s="21">
        <f t="shared" si="0"/>
        <v>0</v>
      </c>
      <c r="H38" s="24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17"/>
      <c r="U38" s="17"/>
    </row>
    <row r="39" spans="1:21" ht="17.25" hidden="1" customHeight="1">
      <c r="A39" s="74"/>
      <c r="B39" s="59"/>
      <c r="C39" s="59"/>
      <c r="D39" s="78"/>
      <c r="E39" s="19">
        <v>161</v>
      </c>
      <c r="F39" s="20" t="s">
        <v>55</v>
      </c>
      <c r="G39" s="21">
        <f t="shared" si="0"/>
        <v>0</v>
      </c>
      <c r="H39" s="24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17"/>
      <c r="U39" s="17"/>
    </row>
    <row r="40" spans="1:21" ht="17.25" hidden="1" customHeight="1">
      <c r="A40" s="74"/>
      <c r="B40" s="59"/>
      <c r="C40" s="59"/>
      <c r="D40" s="78"/>
      <c r="E40" s="19">
        <v>162</v>
      </c>
      <c r="F40" s="25" t="s">
        <v>56</v>
      </c>
      <c r="G40" s="21">
        <f t="shared" si="0"/>
        <v>0</v>
      </c>
      <c r="H40" s="24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7"/>
      <c r="U40" s="17"/>
    </row>
    <row r="41" spans="1:21" ht="29.25" hidden="1" customHeight="1">
      <c r="A41" s="74"/>
      <c r="B41" s="59"/>
      <c r="C41" s="59"/>
      <c r="D41" s="78"/>
      <c r="E41" s="26">
        <v>165</v>
      </c>
      <c r="F41" s="27" t="s">
        <v>57</v>
      </c>
      <c r="G41" s="21">
        <f t="shared" si="0"/>
        <v>0</v>
      </c>
      <c r="H41" s="24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17"/>
      <c r="U41" s="17"/>
    </row>
    <row r="42" spans="1:21" ht="17.25" hidden="1" customHeight="1">
      <c r="A42" s="74"/>
      <c r="B42" s="59"/>
      <c r="C42" s="59"/>
      <c r="D42" s="78"/>
      <c r="E42" s="28">
        <v>169</v>
      </c>
      <c r="F42" s="29" t="s">
        <v>58</v>
      </c>
      <c r="G42" s="21">
        <f t="shared" si="0"/>
        <v>0</v>
      </c>
      <c r="H42" s="24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7"/>
      <c r="U42" s="17"/>
    </row>
    <row r="43" spans="1:21" ht="17.25" hidden="1" customHeight="1">
      <c r="A43" s="74"/>
      <c r="B43" s="59"/>
      <c r="C43" s="59"/>
      <c r="D43" s="78"/>
      <c r="E43" s="30">
        <v>322</v>
      </c>
      <c r="F43" s="31" t="s">
        <v>59</v>
      </c>
      <c r="G43" s="21">
        <f t="shared" si="0"/>
        <v>0</v>
      </c>
      <c r="H43" s="24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17"/>
      <c r="U43" s="17"/>
    </row>
    <row r="44" spans="1:21" ht="17.25" hidden="1" customHeight="1">
      <c r="A44" s="74"/>
      <c r="B44" s="59"/>
      <c r="C44" s="59"/>
      <c r="D44" s="78"/>
      <c r="E44" s="32">
        <v>324</v>
      </c>
      <c r="F44" s="27" t="s">
        <v>60</v>
      </c>
      <c r="G44" s="21">
        <f t="shared" si="0"/>
        <v>0</v>
      </c>
      <c r="H44" s="24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17"/>
      <c r="U44" s="17"/>
    </row>
    <row r="45" spans="1:21" ht="17.25" hidden="1" customHeight="1">
      <c r="A45" s="74"/>
      <c r="B45" s="59"/>
      <c r="C45" s="59"/>
      <c r="D45" s="78"/>
      <c r="E45" s="32">
        <v>413</v>
      </c>
      <c r="F45" s="27" t="s">
        <v>61</v>
      </c>
      <c r="G45" s="21">
        <f t="shared" si="0"/>
        <v>0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7"/>
      <c r="U45" s="17"/>
    </row>
    <row r="46" spans="1:21" ht="29.25" hidden="1" customHeight="1">
      <c r="A46" s="74"/>
      <c r="B46" s="59"/>
      <c r="C46" s="59"/>
      <c r="D46" s="78"/>
      <c r="E46" s="19">
        <v>414</v>
      </c>
      <c r="F46" s="33" t="s">
        <v>62</v>
      </c>
      <c r="G46" s="21">
        <f t="shared" si="0"/>
        <v>0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7"/>
      <c r="U46" s="17"/>
    </row>
    <row r="47" spans="1:21" ht="17.25" hidden="1" customHeight="1">
      <c r="A47" s="74"/>
      <c r="B47" s="59"/>
      <c r="C47" s="59"/>
      <c r="D47" s="78"/>
      <c r="E47" s="34">
        <v>416</v>
      </c>
      <c r="F47" s="20" t="s">
        <v>63</v>
      </c>
      <c r="G47" s="21">
        <f t="shared" si="0"/>
        <v>0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17"/>
      <c r="U47" s="17"/>
    </row>
    <row r="48" spans="1:21" ht="27.75" hidden="1" customHeight="1">
      <c r="A48" s="74"/>
      <c r="B48" s="59"/>
      <c r="C48" s="59"/>
      <c r="D48" s="78"/>
      <c r="E48" s="34">
        <v>418</v>
      </c>
      <c r="F48" s="23" t="s">
        <v>64</v>
      </c>
      <c r="G48" s="21">
        <f t="shared" si="0"/>
        <v>0</v>
      </c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</row>
    <row r="49" spans="1:20" ht="17.25" hidden="1" customHeight="1">
      <c r="A49" s="74"/>
      <c r="B49" s="59"/>
      <c r="C49" s="59"/>
      <c r="D49" s="78"/>
      <c r="E49" s="28">
        <v>419</v>
      </c>
      <c r="F49" s="36" t="s">
        <v>65</v>
      </c>
      <c r="G49" s="21">
        <f t="shared" si="0"/>
        <v>0</v>
      </c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</row>
    <row r="50" spans="1:20" ht="31.5" hidden="1" customHeight="1">
      <c r="A50" s="74"/>
      <c r="B50" s="59"/>
      <c r="C50" s="59"/>
      <c r="D50" s="78"/>
      <c r="E50" s="30">
        <v>421</v>
      </c>
      <c r="F50" s="31" t="s">
        <v>66</v>
      </c>
      <c r="G50" s="21">
        <f>SUM(H50:S50)</f>
        <v>0</v>
      </c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</row>
    <row r="51" spans="1:20" ht="27" customHeight="1">
      <c r="A51" s="75"/>
      <c r="B51" s="60"/>
      <c r="C51" s="60"/>
      <c r="D51" s="79"/>
      <c r="E51" s="30">
        <v>423</v>
      </c>
      <c r="F51" s="31" t="s">
        <v>67</v>
      </c>
      <c r="G51" s="21">
        <f>SUM(H51:S51)</f>
        <v>0</v>
      </c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</row>
    <row r="52" spans="1:20" ht="28.5" customHeight="1">
      <c r="A52" s="65"/>
      <c r="B52" s="65"/>
      <c r="C52" s="65"/>
      <c r="D52" s="65"/>
      <c r="E52" s="37"/>
      <c r="F52" s="37" t="s">
        <v>68</v>
      </c>
      <c r="G52" s="38">
        <f>SUM(H52:S52)</f>
        <v>20377</v>
      </c>
      <c r="H52" s="39">
        <f>SUM(H19:H51)</f>
        <v>3162.2</v>
      </c>
      <c r="I52" s="39">
        <f t="shared" ref="I52:S52" si="1">SUM(I19:I51)</f>
        <v>1581.6</v>
      </c>
      <c r="J52" s="39">
        <f t="shared" si="1"/>
        <v>1582.6</v>
      </c>
      <c r="K52" s="39">
        <f t="shared" si="1"/>
        <v>1581.6</v>
      </c>
      <c r="L52" s="39">
        <f t="shared" si="1"/>
        <v>1581.6</v>
      </c>
      <c r="M52" s="39">
        <f t="shared" si="1"/>
        <v>0</v>
      </c>
      <c r="N52" s="39">
        <f t="shared" si="1"/>
        <v>4561.0000000000009</v>
      </c>
      <c r="O52" s="39">
        <f t="shared" si="1"/>
        <v>881.6</v>
      </c>
      <c r="P52" s="39">
        <f t="shared" si="1"/>
        <v>2281.6</v>
      </c>
      <c r="Q52" s="39">
        <f t="shared" si="1"/>
        <v>1581.6</v>
      </c>
      <c r="R52" s="39">
        <f t="shared" si="1"/>
        <v>1581.6</v>
      </c>
      <c r="S52" s="39">
        <f t="shared" si="1"/>
        <v>0</v>
      </c>
    </row>
    <row r="53" spans="1:20" ht="19.5" customHeight="1">
      <c r="C53" s="2"/>
      <c r="D53" s="54"/>
      <c r="E53" s="54"/>
      <c r="F53" s="54"/>
      <c r="G53" s="2"/>
      <c r="H53" s="40"/>
      <c r="I53" s="41"/>
      <c r="J53" s="41"/>
      <c r="K53" s="42"/>
      <c r="L53" s="66"/>
      <c r="M53" s="66"/>
      <c r="N53" s="66"/>
      <c r="O53" s="66"/>
      <c r="P53" s="66"/>
    </row>
    <row r="54" spans="1:20" ht="95.25" customHeight="1">
      <c r="D54" s="55" t="s">
        <v>69</v>
      </c>
      <c r="E54" s="55"/>
      <c r="F54" s="55"/>
      <c r="G54" s="1" t="s">
        <v>70</v>
      </c>
      <c r="H54" s="43"/>
      <c r="I54" s="44"/>
      <c r="J54" s="45"/>
      <c r="K54" s="46"/>
      <c r="L54" s="44"/>
      <c r="M54" s="44"/>
      <c r="N54" s="44"/>
      <c r="O54" s="44"/>
      <c r="P54" s="44"/>
    </row>
    <row r="55" spans="1:20" ht="17.25" customHeight="1">
      <c r="G55" s="53" t="s">
        <v>71</v>
      </c>
      <c r="H55" s="53"/>
      <c r="J55" s="1" t="s">
        <v>72</v>
      </c>
    </row>
    <row r="56" spans="1:20" ht="15.75" customHeight="1">
      <c r="C56" s="43"/>
      <c r="D56" s="43"/>
      <c r="E56" s="43"/>
      <c r="F56" s="47"/>
      <c r="G56" s="56" t="s">
        <v>73</v>
      </c>
      <c r="H56" s="56"/>
    </row>
    <row r="57" spans="1:20" ht="49.5" customHeight="1">
      <c r="D57" s="55" t="s">
        <v>74</v>
      </c>
      <c r="E57" s="55"/>
      <c r="F57" s="55"/>
      <c r="G57" s="1" t="s">
        <v>70</v>
      </c>
      <c r="H57" s="43"/>
      <c r="I57" s="44"/>
      <c r="J57" s="45"/>
      <c r="K57" s="46"/>
    </row>
    <row r="58" spans="1:20" ht="15.75" customHeight="1">
      <c r="G58" s="53" t="s">
        <v>71</v>
      </c>
      <c r="H58" s="53"/>
      <c r="J58" s="1" t="s">
        <v>72</v>
      </c>
      <c r="T58" s="48"/>
    </row>
    <row r="59" spans="1:20" ht="31.5" customHeight="1"/>
    <row r="60" spans="1:20" ht="15.75" customHeight="1">
      <c r="O60" s="2"/>
      <c r="S60" s="3" t="s">
        <v>75</v>
      </c>
    </row>
    <row r="61" spans="1:20" ht="15.75" customHeight="1">
      <c r="A61" s="76"/>
      <c r="B61" s="76"/>
      <c r="C61" s="76"/>
      <c r="D61" s="76"/>
      <c r="E61" s="76"/>
      <c r="F61" s="76"/>
      <c r="G61" s="76"/>
      <c r="O61" s="4"/>
      <c r="P61" s="5"/>
      <c r="S61" s="3" t="s">
        <v>1</v>
      </c>
    </row>
    <row r="62" spans="1:20" ht="15.75" customHeight="1">
      <c r="A62" s="67"/>
      <c r="B62" s="67"/>
      <c r="C62" s="67"/>
      <c r="D62" s="67"/>
      <c r="E62" s="67"/>
      <c r="F62" s="67"/>
      <c r="G62" s="67"/>
      <c r="O62" s="4"/>
      <c r="P62" s="5"/>
      <c r="S62" s="3" t="s">
        <v>2</v>
      </c>
      <c r="T62" s="49"/>
    </row>
    <row r="63" spans="1:20" ht="11.25" customHeight="1">
      <c r="A63" s="6"/>
      <c r="B63" s="6"/>
      <c r="C63" s="6"/>
      <c r="D63" s="6"/>
      <c r="E63" s="6"/>
      <c r="F63" s="6"/>
      <c r="G63" s="6"/>
      <c r="O63" s="4"/>
      <c r="P63" s="5"/>
      <c r="S63" s="1" t="s">
        <v>3</v>
      </c>
    </row>
    <row r="64" spans="1:20" ht="18.75">
      <c r="A64" s="6"/>
      <c r="B64" s="6"/>
      <c r="C64" s="6"/>
      <c r="D64" s="6"/>
      <c r="E64" s="6"/>
      <c r="F64" s="6"/>
      <c r="G64" s="6"/>
      <c r="O64" s="4"/>
      <c r="P64" s="5"/>
      <c r="Q64" s="5"/>
      <c r="R64" s="5"/>
      <c r="S64" s="3"/>
    </row>
    <row r="65" spans="1:19" ht="54" customHeight="1">
      <c r="A65" s="68" t="s">
        <v>76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</row>
    <row r="66" spans="1:19" ht="15.75">
      <c r="A66" s="7"/>
      <c r="B66" s="8"/>
      <c r="C66" s="9" t="s">
        <v>5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ht="14.25">
      <c r="A67" s="10"/>
      <c r="B67" s="11" t="s">
        <v>6</v>
      </c>
      <c r="C67" s="12" t="s">
        <v>7</v>
      </c>
      <c r="D67" s="13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4.25">
      <c r="A68" s="10"/>
      <c r="B68" s="10"/>
      <c r="C68" s="14" t="str">
        <f>C9</f>
        <v>Период 2021 год</v>
      </c>
      <c r="D68" s="13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4.25">
      <c r="A69" s="10"/>
      <c r="B69" s="10"/>
      <c r="C69" s="14" t="s">
        <v>8</v>
      </c>
      <c r="D69" s="13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>
      <c r="A70" s="15"/>
      <c r="B70" s="15"/>
      <c r="C70" s="14" t="s">
        <v>9</v>
      </c>
      <c r="D70" s="16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19" ht="15.75">
      <c r="A71" s="15"/>
      <c r="B71" s="15"/>
      <c r="C71" s="14" t="s">
        <v>10</v>
      </c>
      <c r="D71" s="16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 spans="1:19" ht="15.75">
      <c r="A72" s="15"/>
      <c r="B72" s="15"/>
      <c r="C72" s="14"/>
      <c r="D72" s="16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</row>
    <row r="73" spans="1:19" ht="12.75" customHeight="1">
      <c r="A73" s="70" t="s">
        <v>11</v>
      </c>
      <c r="B73" s="71"/>
      <c r="C73" s="71"/>
      <c r="D73" s="71"/>
      <c r="E73" s="71"/>
      <c r="F73" s="72" t="s">
        <v>12</v>
      </c>
      <c r="G73" s="72" t="s">
        <v>13</v>
      </c>
      <c r="H73" s="61" t="s">
        <v>14</v>
      </c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</row>
    <row r="74" spans="1:19" ht="12.75" customHeight="1">
      <c r="A74" s="73" t="s">
        <v>15</v>
      </c>
      <c r="B74" s="61" t="s">
        <v>16</v>
      </c>
      <c r="C74" s="61"/>
      <c r="D74" s="61"/>
      <c r="E74" s="61"/>
      <c r="F74" s="72"/>
      <c r="G74" s="72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</row>
    <row r="75" spans="1:19" ht="12.75" customHeight="1">
      <c r="A75" s="74"/>
      <c r="B75" s="58" t="s">
        <v>77</v>
      </c>
      <c r="C75" s="61" t="s">
        <v>18</v>
      </c>
      <c r="D75" s="61"/>
      <c r="E75" s="61"/>
      <c r="F75" s="72"/>
      <c r="G75" s="72"/>
      <c r="H75" s="57" t="s">
        <v>19</v>
      </c>
      <c r="I75" s="57" t="s">
        <v>20</v>
      </c>
      <c r="J75" s="57" t="s">
        <v>21</v>
      </c>
      <c r="K75" s="57" t="s">
        <v>22</v>
      </c>
      <c r="L75" s="57" t="s">
        <v>23</v>
      </c>
      <c r="M75" s="57" t="s">
        <v>24</v>
      </c>
      <c r="N75" s="57" t="s">
        <v>25</v>
      </c>
      <c r="O75" s="57" t="s">
        <v>26</v>
      </c>
      <c r="P75" s="57" t="s">
        <v>27</v>
      </c>
      <c r="Q75" s="57" t="s">
        <v>28</v>
      </c>
      <c r="R75" s="57" t="s">
        <v>29</v>
      </c>
      <c r="S75" s="57" t="s">
        <v>30</v>
      </c>
    </row>
    <row r="76" spans="1:19" ht="12.75" customHeight="1">
      <c r="A76" s="74"/>
      <c r="B76" s="59"/>
      <c r="C76" s="58" t="s">
        <v>31</v>
      </c>
      <c r="D76" s="61" t="s">
        <v>32</v>
      </c>
      <c r="E76" s="61"/>
      <c r="F76" s="72"/>
      <c r="G76" s="72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</row>
    <row r="77" spans="1:19" ht="12.75" customHeight="1">
      <c r="A77" s="74"/>
      <c r="B77" s="59"/>
      <c r="C77" s="59"/>
      <c r="D77" s="62" t="s">
        <v>33</v>
      </c>
      <c r="E77" s="18" t="s">
        <v>34</v>
      </c>
      <c r="F77" s="72"/>
      <c r="G77" s="72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</row>
    <row r="78" spans="1:19" ht="15">
      <c r="A78" s="74"/>
      <c r="B78" s="59"/>
      <c r="C78" s="59"/>
      <c r="D78" s="63"/>
      <c r="E78" s="19">
        <v>111</v>
      </c>
      <c r="F78" s="20" t="s">
        <v>35</v>
      </c>
      <c r="G78" s="21">
        <f>SUM(H78:S78)</f>
        <v>16970.599999999999</v>
      </c>
      <c r="H78" s="35">
        <f>G19</f>
        <v>16970.599999999999</v>
      </c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</row>
    <row r="79" spans="1:19" ht="15">
      <c r="A79" s="74"/>
      <c r="B79" s="59"/>
      <c r="C79" s="59"/>
      <c r="D79" s="63"/>
      <c r="E79" s="19">
        <v>112</v>
      </c>
      <c r="F79" s="23" t="s">
        <v>36</v>
      </c>
      <c r="G79" s="21">
        <f t="shared" ref="G79:G110" si="2">SUM(H79:S79)</f>
        <v>0</v>
      </c>
      <c r="H79" s="35">
        <f t="shared" ref="H79:H110" si="3">G20</f>
        <v>0</v>
      </c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</row>
    <row r="80" spans="1:19" ht="15">
      <c r="A80" s="74"/>
      <c r="B80" s="59"/>
      <c r="C80" s="59"/>
      <c r="D80" s="63"/>
      <c r="E80" s="19">
        <v>113</v>
      </c>
      <c r="F80" s="23" t="s">
        <v>37</v>
      </c>
      <c r="G80" s="21">
        <f t="shared" si="2"/>
        <v>1645.4</v>
      </c>
      <c r="H80" s="35">
        <f t="shared" si="3"/>
        <v>1645.4</v>
      </c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</row>
    <row r="81" spans="1:19" ht="15">
      <c r="A81" s="74"/>
      <c r="B81" s="59"/>
      <c r="C81" s="59"/>
      <c r="D81" s="63"/>
      <c r="E81" s="19">
        <v>121</v>
      </c>
      <c r="F81" s="23" t="s">
        <v>38</v>
      </c>
      <c r="G81" s="21">
        <f t="shared" si="2"/>
        <v>915.60000000000014</v>
      </c>
      <c r="H81" s="35">
        <f t="shared" si="3"/>
        <v>915.60000000000014</v>
      </c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</row>
    <row r="82" spans="1:19" ht="25.5">
      <c r="A82" s="74"/>
      <c r="B82" s="59"/>
      <c r="C82" s="59"/>
      <c r="D82" s="63"/>
      <c r="E82" s="19">
        <v>122</v>
      </c>
      <c r="F82" s="23" t="s">
        <v>39</v>
      </c>
      <c r="G82" s="21">
        <f t="shared" si="2"/>
        <v>532.79999999999995</v>
      </c>
      <c r="H82" s="35">
        <f t="shared" si="3"/>
        <v>532.79999999999995</v>
      </c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</row>
    <row r="83" spans="1:19" ht="15">
      <c r="A83" s="74"/>
      <c r="B83" s="59"/>
      <c r="C83" s="59"/>
      <c r="D83" s="63"/>
      <c r="E83" s="19">
        <v>123</v>
      </c>
      <c r="F83" s="23" t="s">
        <v>40</v>
      </c>
      <c r="G83" s="21">
        <f t="shared" si="2"/>
        <v>0</v>
      </c>
      <c r="H83" s="35">
        <f t="shared" si="3"/>
        <v>0</v>
      </c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</row>
    <row r="84" spans="1:19" ht="25.5">
      <c r="A84" s="74"/>
      <c r="B84" s="59"/>
      <c r="C84" s="59"/>
      <c r="D84" s="63"/>
      <c r="E84" s="19">
        <v>124</v>
      </c>
      <c r="F84" s="20" t="s">
        <v>41</v>
      </c>
      <c r="G84" s="21">
        <f t="shared" si="2"/>
        <v>312.60000000000002</v>
      </c>
      <c r="H84" s="35">
        <f t="shared" si="3"/>
        <v>312.60000000000002</v>
      </c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</row>
    <row r="85" spans="1:19" ht="15">
      <c r="A85" s="74"/>
      <c r="B85" s="59"/>
      <c r="C85" s="59"/>
      <c r="D85" s="63"/>
      <c r="E85" s="19">
        <v>131</v>
      </c>
      <c r="F85" s="20" t="s">
        <v>42</v>
      </c>
      <c r="G85" s="21">
        <f t="shared" si="2"/>
        <v>0</v>
      </c>
      <c r="H85" s="35">
        <f t="shared" si="3"/>
        <v>0</v>
      </c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</row>
    <row r="86" spans="1:19" ht="15">
      <c r="A86" s="74"/>
      <c r="B86" s="59"/>
      <c r="C86" s="59"/>
      <c r="D86" s="63"/>
      <c r="E86" s="19">
        <v>135</v>
      </c>
      <c r="F86" s="20" t="s">
        <v>43</v>
      </c>
      <c r="G86" s="21">
        <f t="shared" si="2"/>
        <v>0</v>
      </c>
      <c r="H86" s="35">
        <f t="shared" si="3"/>
        <v>0</v>
      </c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</row>
    <row r="87" spans="1:19" ht="25.5">
      <c r="A87" s="74"/>
      <c r="B87" s="59"/>
      <c r="C87" s="59"/>
      <c r="D87" s="63"/>
      <c r="E87" s="19">
        <v>136</v>
      </c>
      <c r="F87" s="20" t="s">
        <v>44</v>
      </c>
      <c r="G87" s="21">
        <f t="shared" si="2"/>
        <v>0</v>
      </c>
      <c r="H87" s="35">
        <f t="shared" si="3"/>
        <v>0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</row>
    <row r="88" spans="1:19" ht="15">
      <c r="A88" s="74"/>
      <c r="B88" s="59"/>
      <c r="C88" s="59"/>
      <c r="D88" s="63"/>
      <c r="E88" s="19">
        <v>141</v>
      </c>
      <c r="F88" s="20" t="s">
        <v>45</v>
      </c>
      <c r="G88" s="21">
        <f t="shared" si="2"/>
        <v>0</v>
      </c>
      <c r="H88" s="35">
        <f t="shared" si="3"/>
        <v>0</v>
      </c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</row>
    <row r="89" spans="1:19" ht="25.5">
      <c r="A89" s="74"/>
      <c r="B89" s="59"/>
      <c r="C89" s="59"/>
      <c r="D89" s="63"/>
      <c r="E89" s="19">
        <v>142</v>
      </c>
      <c r="F89" s="20" t="s">
        <v>46</v>
      </c>
      <c r="G89" s="21">
        <f t="shared" si="2"/>
        <v>0</v>
      </c>
      <c r="H89" s="35">
        <f t="shared" si="3"/>
        <v>0</v>
      </c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</row>
    <row r="90" spans="1:19" ht="15">
      <c r="A90" s="74"/>
      <c r="B90" s="59"/>
      <c r="C90" s="59"/>
      <c r="D90" s="63"/>
      <c r="E90" s="19">
        <v>144</v>
      </c>
      <c r="F90" s="20" t="s">
        <v>47</v>
      </c>
      <c r="G90" s="21">
        <f t="shared" si="2"/>
        <v>0</v>
      </c>
      <c r="H90" s="35">
        <f t="shared" si="3"/>
        <v>0</v>
      </c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</row>
    <row r="91" spans="1:19" ht="15">
      <c r="A91" s="74"/>
      <c r="B91" s="59"/>
      <c r="C91" s="59"/>
      <c r="D91" s="63"/>
      <c r="E91" s="19">
        <v>149</v>
      </c>
      <c r="F91" s="20" t="s">
        <v>48</v>
      </c>
      <c r="G91" s="21">
        <f t="shared" si="2"/>
        <v>0</v>
      </c>
      <c r="H91" s="35">
        <f t="shared" si="3"/>
        <v>0</v>
      </c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</row>
    <row r="92" spans="1:19" ht="15">
      <c r="A92" s="74"/>
      <c r="B92" s="59"/>
      <c r="C92" s="59"/>
      <c r="D92" s="63"/>
      <c r="E92" s="19">
        <v>151</v>
      </c>
      <c r="F92" s="20" t="s">
        <v>49</v>
      </c>
      <c r="G92" s="21">
        <f t="shared" si="2"/>
        <v>0</v>
      </c>
      <c r="H92" s="35">
        <f t="shared" si="3"/>
        <v>0</v>
      </c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</row>
    <row r="93" spans="1:19" ht="15">
      <c r="A93" s="74"/>
      <c r="B93" s="59"/>
      <c r="C93" s="59"/>
      <c r="D93" s="63"/>
      <c r="E93" s="19">
        <v>152</v>
      </c>
      <c r="F93" s="20" t="s">
        <v>50</v>
      </c>
      <c r="G93" s="21">
        <f t="shared" si="2"/>
        <v>0</v>
      </c>
      <c r="H93" s="35">
        <f t="shared" si="3"/>
        <v>0</v>
      </c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</row>
    <row r="94" spans="1:19" ht="15">
      <c r="A94" s="74"/>
      <c r="B94" s="59"/>
      <c r="C94" s="59"/>
      <c r="D94" s="63"/>
      <c r="E94" s="19">
        <v>153</v>
      </c>
      <c r="F94" s="20" t="s">
        <v>51</v>
      </c>
      <c r="G94" s="21">
        <f t="shared" si="2"/>
        <v>0</v>
      </c>
      <c r="H94" s="35">
        <f t="shared" si="3"/>
        <v>0</v>
      </c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</row>
    <row r="95" spans="1:19" ht="15">
      <c r="A95" s="74"/>
      <c r="B95" s="59"/>
      <c r="C95" s="59"/>
      <c r="D95" s="63"/>
      <c r="E95" s="19">
        <v>154</v>
      </c>
      <c r="F95" s="20" t="s">
        <v>52</v>
      </c>
      <c r="G95" s="21">
        <f t="shared" si="2"/>
        <v>0</v>
      </c>
      <c r="H95" s="35">
        <f t="shared" si="3"/>
        <v>0</v>
      </c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</row>
    <row r="96" spans="1:19" ht="15">
      <c r="A96" s="74"/>
      <c r="B96" s="59"/>
      <c r="C96" s="59"/>
      <c r="D96" s="63"/>
      <c r="E96" s="19">
        <v>156</v>
      </c>
      <c r="F96" s="20" t="s">
        <v>53</v>
      </c>
      <c r="G96" s="21">
        <f t="shared" si="2"/>
        <v>0</v>
      </c>
      <c r="H96" s="35">
        <f t="shared" si="3"/>
        <v>0</v>
      </c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</row>
    <row r="97" spans="1:19" ht="15">
      <c r="A97" s="74"/>
      <c r="B97" s="59"/>
      <c r="C97" s="59"/>
      <c r="D97" s="63"/>
      <c r="E97" s="19">
        <v>159</v>
      </c>
      <c r="F97" s="20" t="s">
        <v>54</v>
      </c>
      <c r="G97" s="21">
        <f t="shared" si="2"/>
        <v>0</v>
      </c>
      <c r="H97" s="35">
        <f t="shared" si="3"/>
        <v>0</v>
      </c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</row>
    <row r="98" spans="1:19" ht="15">
      <c r="A98" s="74"/>
      <c r="B98" s="59"/>
      <c r="C98" s="59"/>
      <c r="D98" s="63"/>
      <c r="E98" s="19">
        <v>161</v>
      </c>
      <c r="F98" s="20" t="s">
        <v>55</v>
      </c>
      <c r="G98" s="21">
        <f t="shared" si="2"/>
        <v>0</v>
      </c>
      <c r="H98" s="35">
        <f t="shared" si="3"/>
        <v>0</v>
      </c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</row>
    <row r="99" spans="1:19" ht="15">
      <c r="A99" s="74"/>
      <c r="B99" s="59"/>
      <c r="C99" s="59"/>
      <c r="D99" s="63"/>
      <c r="E99" s="19">
        <v>162</v>
      </c>
      <c r="F99" s="25" t="s">
        <v>56</v>
      </c>
      <c r="G99" s="21">
        <f t="shared" si="2"/>
        <v>0</v>
      </c>
      <c r="H99" s="35">
        <f t="shared" si="3"/>
        <v>0</v>
      </c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</row>
    <row r="100" spans="1:19" ht="15">
      <c r="A100" s="74"/>
      <c r="B100" s="59"/>
      <c r="C100" s="59"/>
      <c r="D100" s="63"/>
      <c r="E100" s="26">
        <v>165</v>
      </c>
      <c r="F100" s="27" t="s">
        <v>57</v>
      </c>
      <c r="G100" s="21">
        <f t="shared" si="2"/>
        <v>0</v>
      </c>
      <c r="H100" s="35">
        <f t="shared" si="3"/>
        <v>0</v>
      </c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</row>
    <row r="101" spans="1:19" ht="15">
      <c r="A101" s="74"/>
      <c r="B101" s="59"/>
      <c r="C101" s="59"/>
      <c r="D101" s="63"/>
      <c r="E101" s="28">
        <v>169</v>
      </c>
      <c r="F101" s="29" t="s">
        <v>58</v>
      </c>
      <c r="G101" s="21">
        <f t="shared" si="2"/>
        <v>0</v>
      </c>
      <c r="H101" s="35">
        <f t="shared" si="3"/>
        <v>0</v>
      </c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</row>
    <row r="102" spans="1:19" ht="15">
      <c r="A102" s="74"/>
      <c r="B102" s="59"/>
      <c r="C102" s="59"/>
      <c r="D102" s="63"/>
      <c r="E102" s="30">
        <v>322</v>
      </c>
      <c r="F102" s="31" t="s">
        <v>59</v>
      </c>
      <c r="G102" s="21">
        <f t="shared" si="2"/>
        <v>0</v>
      </c>
      <c r="H102" s="35">
        <f t="shared" si="3"/>
        <v>0</v>
      </c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</row>
    <row r="103" spans="1:19" ht="15">
      <c r="A103" s="74"/>
      <c r="B103" s="59"/>
      <c r="C103" s="59"/>
      <c r="D103" s="63"/>
      <c r="E103" s="32">
        <v>324</v>
      </c>
      <c r="F103" s="27" t="s">
        <v>60</v>
      </c>
      <c r="G103" s="21">
        <f t="shared" si="2"/>
        <v>0</v>
      </c>
      <c r="H103" s="35">
        <f t="shared" si="3"/>
        <v>0</v>
      </c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</row>
    <row r="104" spans="1:19" ht="15">
      <c r="A104" s="74"/>
      <c r="B104" s="59"/>
      <c r="C104" s="59"/>
      <c r="D104" s="63"/>
      <c r="E104" s="32">
        <v>413</v>
      </c>
      <c r="F104" s="27" t="s">
        <v>61</v>
      </c>
      <c r="G104" s="21">
        <f t="shared" si="2"/>
        <v>0</v>
      </c>
      <c r="H104" s="35">
        <f t="shared" si="3"/>
        <v>0</v>
      </c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</row>
    <row r="105" spans="1:19" ht="25.5">
      <c r="A105" s="74"/>
      <c r="B105" s="59"/>
      <c r="C105" s="59"/>
      <c r="D105" s="63"/>
      <c r="E105" s="19">
        <v>414</v>
      </c>
      <c r="F105" s="33" t="s">
        <v>62</v>
      </c>
      <c r="G105" s="21">
        <f t="shared" si="2"/>
        <v>0</v>
      </c>
      <c r="H105" s="35">
        <f t="shared" si="3"/>
        <v>0</v>
      </c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</row>
    <row r="106" spans="1:19" ht="15">
      <c r="A106" s="74"/>
      <c r="B106" s="59"/>
      <c r="C106" s="59"/>
      <c r="D106" s="63"/>
      <c r="E106" s="34">
        <v>416</v>
      </c>
      <c r="F106" s="20" t="s">
        <v>63</v>
      </c>
      <c r="G106" s="21">
        <f t="shared" si="2"/>
        <v>0</v>
      </c>
      <c r="H106" s="35">
        <f t="shared" si="3"/>
        <v>0</v>
      </c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</row>
    <row r="107" spans="1:19" ht="25.5">
      <c r="A107" s="74"/>
      <c r="B107" s="59"/>
      <c r="C107" s="59"/>
      <c r="D107" s="63"/>
      <c r="E107" s="34">
        <v>418</v>
      </c>
      <c r="F107" s="23" t="s">
        <v>64</v>
      </c>
      <c r="G107" s="21">
        <f t="shared" si="2"/>
        <v>0</v>
      </c>
      <c r="H107" s="35">
        <f t="shared" si="3"/>
        <v>0</v>
      </c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</row>
    <row r="108" spans="1:19" ht="15">
      <c r="A108" s="74"/>
      <c r="B108" s="59"/>
      <c r="C108" s="59"/>
      <c r="D108" s="63"/>
      <c r="E108" s="28">
        <v>419</v>
      </c>
      <c r="F108" s="36" t="s">
        <v>65</v>
      </c>
      <c r="G108" s="21">
        <f t="shared" si="2"/>
        <v>0</v>
      </c>
      <c r="H108" s="35">
        <f t="shared" si="3"/>
        <v>0</v>
      </c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</row>
    <row r="109" spans="1:19" ht="25.5">
      <c r="A109" s="74"/>
      <c r="B109" s="59"/>
      <c r="C109" s="59"/>
      <c r="D109" s="63"/>
      <c r="E109" s="30">
        <v>421</v>
      </c>
      <c r="F109" s="31" t="s">
        <v>66</v>
      </c>
      <c r="G109" s="21">
        <f>SUM(H109:S109)</f>
        <v>0</v>
      </c>
      <c r="H109" s="35">
        <f t="shared" si="3"/>
        <v>0</v>
      </c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</row>
    <row r="110" spans="1:19" ht="25.5">
      <c r="A110" s="75"/>
      <c r="B110" s="60"/>
      <c r="C110" s="60"/>
      <c r="D110" s="64"/>
      <c r="E110" s="30">
        <v>423</v>
      </c>
      <c r="F110" s="31" t="s">
        <v>67</v>
      </c>
      <c r="G110" s="21">
        <f t="shared" si="2"/>
        <v>0</v>
      </c>
      <c r="H110" s="35">
        <f t="shared" si="3"/>
        <v>0</v>
      </c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</row>
    <row r="111" spans="1:19" ht="14.25">
      <c r="A111" s="65"/>
      <c r="B111" s="65"/>
      <c r="C111" s="65"/>
      <c r="D111" s="65"/>
      <c r="E111" s="37"/>
      <c r="F111" s="37" t="s">
        <v>68</v>
      </c>
      <c r="G111" s="21">
        <f>SUM(H111:S111)</f>
        <v>20376.999999999996</v>
      </c>
      <c r="H111" s="50">
        <f>SUM(H78:H110)</f>
        <v>20376.999999999996</v>
      </c>
      <c r="I111" s="50">
        <f t="shared" ref="I111:S111" si="4">SUM(I78:I110)</f>
        <v>0</v>
      </c>
      <c r="J111" s="50">
        <f t="shared" si="4"/>
        <v>0</v>
      </c>
      <c r="K111" s="50">
        <f t="shared" si="4"/>
        <v>0</v>
      </c>
      <c r="L111" s="50">
        <f t="shared" si="4"/>
        <v>0</v>
      </c>
      <c r="M111" s="50">
        <f t="shared" si="4"/>
        <v>0</v>
      </c>
      <c r="N111" s="50">
        <f t="shared" si="4"/>
        <v>0</v>
      </c>
      <c r="O111" s="50">
        <f t="shared" si="4"/>
        <v>0</v>
      </c>
      <c r="P111" s="50">
        <f t="shared" si="4"/>
        <v>0</v>
      </c>
      <c r="Q111" s="50">
        <f t="shared" si="4"/>
        <v>0</v>
      </c>
      <c r="R111" s="50">
        <f t="shared" si="4"/>
        <v>0</v>
      </c>
      <c r="S111" s="50">
        <f t="shared" si="4"/>
        <v>0</v>
      </c>
    </row>
    <row r="112" spans="1:19" ht="15">
      <c r="C112" s="2"/>
      <c r="D112" s="54"/>
      <c r="E112" s="54"/>
      <c r="F112" s="54"/>
      <c r="G112" s="2"/>
      <c r="H112" s="40"/>
      <c r="I112" s="41"/>
      <c r="J112" s="41"/>
      <c r="K112" s="42"/>
      <c r="L112" s="66"/>
      <c r="M112" s="66"/>
      <c r="N112" s="66"/>
      <c r="O112" s="66"/>
      <c r="P112" s="66"/>
    </row>
    <row r="113" spans="3:16" ht="90.75" customHeight="1">
      <c r="D113" s="55" t="s">
        <v>69</v>
      </c>
      <c r="E113" s="55"/>
      <c r="F113" s="55"/>
      <c r="G113" s="1" t="s">
        <v>70</v>
      </c>
      <c r="H113" s="43"/>
      <c r="I113" s="44"/>
      <c r="J113" s="45"/>
      <c r="K113" s="46"/>
      <c r="L113" s="44"/>
      <c r="M113" s="44"/>
      <c r="N113" s="44"/>
      <c r="O113" s="44"/>
      <c r="P113" s="44"/>
    </row>
    <row r="114" spans="3:16">
      <c r="G114" s="53" t="s">
        <v>71</v>
      </c>
      <c r="H114" s="53"/>
      <c r="J114" s="1" t="s">
        <v>72</v>
      </c>
    </row>
    <row r="115" spans="3:16" ht="15">
      <c r="C115" s="43"/>
      <c r="D115" s="43"/>
      <c r="E115" s="43"/>
      <c r="F115" s="47"/>
      <c r="G115" s="56" t="s">
        <v>73</v>
      </c>
      <c r="H115" s="56"/>
    </row>
    <row r="116" spans="3:16" ht="51.75" customHeight="1">
      <c r="D116" s="55" t="s">
        <v>74</v>
      </c>
      <c r="E116" s="55"/>
      <c r="F116" s="55"/>
      <c r="G116" s="1" t="s">
        <v>70</v>
      </c>
      <c r="H116" s="43"/>
      <c r="I116" s="44"/>
      <c r="J116" s="45"/>
      <c r="K116" s="46"/>
    </row>
    <row r="117" spans="3:16">
      <c r="G117" s="53" t="s">
        <v>71</v>
      </c>
      <c r="H117" s="53"/>
      <c r="J117" s="1" t="s">
        <v>72</v>
      </c>
    </row>
  </sheetData>
  <mergeCells count="68">
    <mergeCell ref="I16:I18"/>
    <mergeCell ref="J16:J18"/>
    <mergeCell ref="K16:K18"/>
    <mergeCell ref="L16:L18"/>
    <mergeCell ref="A2:G2"/>
    <mergeCell ref="A3:G3"/>
    <mergeCell ref="A6:S6"/>
    <mergeCell ref="A14:E14"/>
    <mergeCell ref="F14:F18"/>
    <mergeCell ref="G14:G18"/>
    <mergeCell ref="H14:S15"/>
    <mergeCell ref="A15:A51"/>
    <mergeCell ref="B15:E15"/>
    <mergeCell ref="B16:B51"/>
    <mergeCell ref="A61:G61"/>
    <mergeCell ref="S16:S18"/>
    <mergeCell ref="C17:C51"/>
    <mergeCell ref="D17:E17"/>
    <mergeCell ref="D18:D51"/>
    <mergeCell ref="A52:D52"/>
    <mergeCell ref="D53:F53"/>
    <mergeCell ref="L53:P53"/>
    <mergeCell ref="M16:M18"/>
    <mergeCell ref="N16:N18"/>
    <mergeCell ref="O16:O18"/>
    <mergeCell ref="P16:P18"/>
    <mergeCell ref="Q16:Q18"/>
    <mergeCell ref="R16:R18"/>
    <mergeCell ref="C16:E16"/>
    <mergeCell ref="H16:H18"/>
    <mergeCell ref="D54:F54"/>
    <mergeCell ref="G55:H55"/>
    <mergeCell ref="G56:H56"/>
    <mergeCell ref="D57:F57"/>
    <mergeCell ref="G58:H58"/>
    <mergeCell ref="L112:P112"/>
    <mergeCell ref="N75:N77"/>
    <mergeCell ref="O75:O77"/>
    <mergeCell ref="P75:P77"/>
    <mergeCell ref="A62:G62"/>
    <mergeCell ref="A65:S65"/>
    <mergeCell ref="A73:E73"/>
    <mergeCell ref="F73:F77"/>
    <mergeCell ref="G73:G77"/>
    <mergeCell ref="H73:S74"/>
    <mergeCell ref="A74:A110"/>
    <mergeCell ref="B74:E74"/>
    <mergeCell ref="B75:B110"/>
    <mergeCell ref="C75:E75"/>
    <mergeCell ref="R75:R77"/>
    <mergeCell ref="S75:S77"/>
    <mergeCell ref="Q75:Q77"/>
    <mergeCell ref="C76:C110"/>
    <mergeCell ref="D76:E76"/>
    <mergeCell ref="D77:D110"/>
    <mergeCell ref="A111:D111"/>
    <mergeCell ref="L75:L77"/>
    <mergeCell ref="M75:M77"/>
    <mergeCell ref="H75:H77"/>
    <mergeCell ref="I75:I77"/>
    <mergeCell ref="J75:J77"/>
    <mergeCell ref="K75:K77"/>
    <mergeCell ref="G117:H117"/>
    <mergeCell ref="D112:F112"/>
    <mergeCell ref="D113:F113"/>
    <mergeCell ref="G114:H114"/>
    <mergeCell ref="G115:H115"/>
    <mergeCell ref="D116:F116"/>
  </mergeCells>
  <pageMargins left="0.25" right="0.25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17"/>
  <sheetViews>
    <sheetView workbookViewId="0">
      <selection activeCell="K16" sqref="K16:K18"/>
    </sheetView>
  </sheetViews>
  <sheetFormatPr defaultRowHeight="12.75"/>
  <cols>
    <col min="1" max="1" width="3.42578125" style="1" customWidth="1"/>
    <col min="2" max="2" width="5.28515625" style="1" customWidth="1"/>
    <col min="3" max="3" width="4.5703125" style="1" customWidth="1"/>
    <col min="4" max="4" width="5.28515625" style="1" customWidth="1"/>
    <col min="5" max="5" width="10.140625" style="1" customWidth="1"/>
    <col min="6" max="6" width="48.85546875" style="1" customWidth="1"/>
    <col min="7" max="7" width="11.28515625" style="1" customWidth="1"/>
    <col min="8" max="8" width="10.7109375" style="1" customWidth="1"/>
    <col min="9" max="9" width="11.140625" style="1" customWidth="1"/>
    <col min="10" max="10" width="11.5703125" style="1" customWidth="1"/>
    <col min="11" max="19" width="9.85546875" style="1" customWidth="1"/>
    <col min="20" max="20" width="9.140625" style="1"/>
    <col min="21" max="21" width="12.42578125" style="1" customWidth="1"/>
    <col min="22" max="16384" width="9.140625" style="1"/>
  </cols>
  <sheetData>
    <row r="1" spans="1:19" ht="24.75" customHeight="1">
      <c r="O1" s="2"/>
      <c r="S1" s="3" t="s">
        <v>0</v>
      </c>
    </row>
    <row r="2" spans="1:19" ht="15" customHeight="1">
      <c r="A2" s="76"/>
      <c r="B2" s="76"/>
      <c r="C2" s="76"/>
      <c r="D2" s="76"/>
      <c r="E2" s="76"/>
      <c r="F2" s="76"/>
      <c r="G2" s="76"/>
      <c r="O2" s="4"/>
      <c r="P2" s="5"/>
      <c r="S2" s="3" t="s">
        <v>1</v>
      </c>
    </row>
    <row r="3" spans="1:19" ht="12.75" customHeight="1">
      <c r="A3" s="67"/>
      <c r="B3" s="67"/>
      <c r="C3" s="67"/>
      <c r="D3" s="67"/>
      <c r="E3" s="67"/>
      <c r="F3" s="67"/>
      <c r="G3" s="67"/>
      <c r="O3" s="4"/>
      <c r="P3" s="5"/>
      <c r="S3" s="3" t="s">
        <v>2</v>
      </c>
    </row>
    <row r="4" spans="1:19" ht="12.75" hidden="1" customHeight="1">
      <c r="A4" s="6"/>
      <c r="B4" s="6"/>
      <c r="C4" s="6"/>
      <c r="D4" s="6"/>
      <c r="E4" s="6"/>
      <c r="F4" s="6"/>
      <c r="G4" s="6"/>
      <c r="O4" s="4"/>
      <c r="P4" s="5"/>
      <c r="S4" s="1" t="s">
        <v>3</v>
      </c>
    </row>
    <row r="5" spans="1:19" ht="12.75" hidden="1" customHeight="1">
      <c r="A5" s="6"/>
      <c r="B5" s="6"/>
      <c r="C5" s="6"/>
      <c r="D5" s="6"/>
      <c r="E5" s="6"/>
      <c r="F5" s="6"/>
      <c r="G5" s="6"/>
      <c r="O5" s="4"/>
      <c r="P5" s="5"/>
      <c r="Q5" s="5"/>
      <c r="R5" s="5"/>
      <c r="S5" s="3"/>
    </row>
    <row r="6" spans="1:19" ht="28.5" customHeight="1">
      <c r="A6" s="68" t="s">
        <v>4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</row>
    <row r="7" spans="1:19" ht="23.25" customHeight="1">
      <c r="A7" s="7"/>
      <c r="B7" s="8"/>
      <c r="C7" s="9" t="s">
        <v>5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>
      <c r="A8" s="10"/>
      <c r="B8" s="11" t="s">
        <v>6</v>
      </c>
      <c r="C8" s="12" t="s">
        <v>7</v>
      </c>
      <c r="D8" s="13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5.75" customHeight="1">
      <c r="A9" s="10"/>
      <c r="B9" s="10"/>
      <c r="C9" s="14" t="str">
        <f>'[2]СВОД 024'!C8</f>
        <v>Период 2021 год</v>
      </c>
      <c r="D9" s="1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>
      <c r="A10" s="10"/>
      <c r="B10" s="10"/>
      <c r="C10" s="14" t="s">
        <v>8</v>
      </c>
      <c r="D10" s="13"/>
      <c r="E10" s="10"/>
      <c r="F10" s="10"/>
      <c r="G10" s="10"/>
      <c r="H10" s="10"/>
      <c r="I10" s="10"/>
      <c r="J10" s="52">
        <v>44224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>
      <c r="A11" s="15"/>
      <c r="B11" s="15"/>
      <c r="C11" s="14" t="s">
        <v>9</v>
      </c>
      <c r="D11" s="16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19" ht="15.75" customHeight="1">
      <c r="A12" s="15"/>
      <c r="B12" s="15"/>
      <c r="C12" s="14" t="s">
        <v>10</v>
      </c>
      <c r="D12" s="16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spans="1:19" ht="15.75" hidden="1" customHeight="1">
      <c r="A13" s="15"/>
      <c r="B13" s="15"/>
      <c r="C13" s="14"/>
      <c r="D13" s="16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19" ht="15.75" customHeight="1">
      <c r="A14" s="70" t="s">
        <v>11</v>
      </c>
      <c r="B14" s="71"/>
      <c r="C14" s="71"/>
      <c r="D14" s="71"/>
      <c r="E14" s="71"/>
      <c r="F14" s="72" t="s">
        <v>12</v>
      </c>
      <c r="G14" s="72" t="s">
        <v>13</v>
      </c>
      <c r="H14" s="61" t="s">
        <v>14</v>
      </c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</row>
    <row r="15" spans="1:19" ht="16.5" customHeight="1">
      <c r="A15" s="73" t="s">
        <v>15</v>
      </c>
      <c r="B15" s="61" t="s">
        <v>16</v>
      </c>
      <c r="C15" s="61"/>
      <c r="D15" s="61"/>
      <c r="E15" s="61"/>
      <c r="F15" s="72"/>
      <c r="G15" s="72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</row>
    <row r="16" spans="1:19" ht="15.75" customHeight="1">
      <c r="A16" s="74"/>
      <c r="B16" s="58" t="s">
        <v>17</v>
      </c>
      <c r="C16" s="61" t="s">
        <v>18</v>
      </c>
      <c r="D16" s="61"/>
      <c r="E16" s="61"/>
      <c r="F16" s="72"/>
      <c r="G16" s="72"/>
      <c r="H16" s="57" t="s">
        <v>19</v>
      </c>
      <c r="I16" s="57" t="s">
        <v>20</v>
      </c>
      <c r="J16" s="57" t="s">
        <v>21</v>
      </c>
      <c r="K16" s="57" t="s">
        <v>22</v>
      </c>
      <c r="L16" s="57" t="s">
        <v>23</v>
      </c>
      <c r="M16" s="57" t="s">
        <v>24</v>
      </c>
      <c r="N16" s="57" t="s">
        <v>25</v>
      </c>
      <c r="O16" s="57" t="s">
        <v>26</v>
      </c>
      <c r="P16" s="57" t="s">
        <v>27</v>
      </c>
      <c r="Q16" s="57" t="s">
        <v>28</v>
      </c>
      <c r="R16" s="57" t="s">
        <v>29</v>
      </c>
      <c r="S16" s="57" t="s">
        <v>30</v>
      </c>
    </row>
    <row r="17" spans="1:23" ht="30" customHeight="1">
      <c r="A17" s="74"/>
      <c r="B17" s="59"/>
      <c r="C17" s="58" t="s">
        <v>31</v>
      </c>
      <c r="D17" s="61" t="s">
        <v>32</v>
      </c>
      <c r="E17" s="61"/>
      <c r="F17" s="72"/>
      <c r="G17" s="72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U17" s="17"/>
      <c r="V17" s="17"/>
      <c r="W17" s="17"/>
    </row>
    <row r="18" spans="1:23" ht="15.75" customHeight="1">
      <c r="A18" s="74"/>
      <c r="B18" s="59"/>
      <c r="C18" s="59"/>
      <c r="D18" s="77" t="s">
        <v>78</v>
      </c>
      <c r="E18" s="18" t="s">
        <v>34</v>
      </c>
      <c r="F18" s="72"/>
      <c r="G18" s="72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U18" s="17"/>
      <c r="V18" s="17"/>
      <c r="W18" s="17"/>
    </row>
    <row r="19" spans="1:23" ht="17.25" customHeight="1">
      <c r="A19" s="74"/>
      <c r="B19" s="59"/>
      <c r="C19" s="59"/>
      <c r="D19" s="78"/>
      <c r="E19" s="19">
        <v>111</v>
      </c>
      <c r="F19" s="20" t="s">
        <v>35</v>
      </c>
      <c r="G19" s="21">
        <f>SUM(H19:S19)</f>
        <v>49036</v>
      </c>
      <c r="H19" s="24"/>
      <c r="I19" s="22">
        <v>6433</v>
      </c>
      <c r="J19" s="22">
        <v>3840</v>
      </c>
      <c r="K19" s="22">
        <v>3840</v>
      </c>
      <c r="L19" s="22">
        <v>4540</v>
      </c>
      <c r="M19" s="22">
        <v>3540</v>
      </c>
      <c r="N19" s="22">
        <v>2425</v>
      </c>
      <c r="O19" s="22">
        <v>3540</v>
      </c>
      <c r="P19" s="22">
        <v>5200</v>
      </c>
      <c r="Q19" s="22">
        <v>5200</v>
      </c>
      <c r="R19" s="22">
        <v>5200</v>
      </c>
      <c r="S19" s="22">
        <v>5278</v>
      </c>
      <c r="U19" s="17"/>
      <c r="V19" s="17"/>
      <c r="W19" s="17"/>
    </row>
    <row r="20" spans="1:23" ht="0.75" customHeight="1">
      <c r="A20" s="74"/>
      <c r="B20" s="59"/>
      <c r="C20" s="59"/>
      <c r="D20" s="78"/>
      <c r="E20" s="19">
        <v>112</v>
      </c>
      <c r="F20" s="23" t="s">
        <v>36</v>
      </c>
      <c r="G20" s="21">
        <f t="shared" ref="G20:G49" si="0">SUM(H20:S20)</f>
        <v>0</v>
      </c>
      <c r="H20" s="24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U20" s="17"/>
      <c r="V20" s="17"/>
      <c r="W20" s="17"/>
    </row>
    <row r="21" spans="1:23" ht="17.25" customHeight="1">
      <c r="A21" s="74"/>
      <c r="B21" s="59"/>
      <c r="C21" s="59"/>
      <c r="D21" s="78"/>
      <c r="E21" s="19">
        <v>113</v>
      </c>
      <c r="F21" s="23" t="s">
        <v>37</v>
      </c>
      <c r="G21" s="21">
        <f t="shared" si="0"/>
        <v>722</v>
      </c>
      <c r="H21" s="24"/>
      <c r="I21" s="22"/>
      <c r="J21" s="22"/>
      <c r="K21" s="22"/>
      <c r="L21" s="22"/>
      <c r="M21" s="22"/>
      <c r="N21" s="22">
        <v>722</v>
      </c>
      <c r="O21" s="22"/>
      <c r="P21" s="22"/>
      <c r="Q21" s="22"/>
      <c r="R21" s="22"/>
      <c r="S21" s="22"/>
    </row>
    <row r="22" spans="1:23" ht="17.25" customHeight="1">
      <c r="A22" s="74"/>
      <c r="B22" s="59"/>
      <c r="C22" s="59"/>
      <c r="D22" s="78"/>
      <c r="E22" s="19">
        <v>121</v>
      </c>
      <c r="F22" s="23" t="s">
        <v>38</v>
      </c>
      <c r="G22" s="21">
        <f t="shared" si="0"/>
        <v>3400</v>
      </c>
      <c r="H22" s="24"/>
      <c r="I22" s="22">
        <v>340</v>
      </c>
      <c r="J22" s="22">
        <v>340</v>
      </c>
      <c r="K22" s="22">
        <v>340</v>
      </c>
      <c r="L22" s="22">
        <v>340</v>
      </c>
      <c r="M22" s="22">
        <v>340</v>
      </c>
      <c r="N22" s="22">
        <v>340</v>
      </c>
      <c r="O22" s="22">
        <v>340</v>
      </c>
      <c r="P22" s="22">
        <v>340</v>
      </c>
      <c r="Q22" s="22">
        <v>340</v>
      </c>
      <c r="R22" s="22">
        <v>340</v>
      </c>
      <c r="S22" s="22"/>
    </row>
    <row r="23" spans="1:23" ht="17.25" customHeight="1">
      <c r="A23" s="74"/>
      <c r="B23" s="59"/>
      <c r="C23" s="59"/>
      <c r="D23" s="78"/>
      <c r="E23" s="19">
        <v>122</v>
      </c>
      <c r="F23" s="23" t="s">
        <v>39</v>
      </c>
      <c r="G23" s="21">
        <f t="shared" si="0"/>
        <v>1984</v>
      </c>
      <c r="H23" s="24"/>
      <c r="I23" s="22">
        <v>150</v>
      </c>
      <c r="J23" s="22">
        <v>150</v>
      </c>
      <c r="K23" s="22">
        <v>150</v>
      </c>
      <c r="L23" s="22">
        <v>150</v>
      </c>
      <c r="M23" s="22">
        <v>150</v>
      </c>
      <c r="N23" s="22">
        <v>150</v>
      </c>
      <c r="O23" s="22">
        <v>150</v>
      </c>
      <c r="P23" s="22">
        <v>150</v>
      </c>
      <c r="Q23" s="22">
        <v>150</v>
      </c>
      <c r="R23" s="22">
        <v>150</v>
      </c>
      <c r="S23" s="22">
        <v>484</v>
      </c>
    </row>
    <row r="24" spans="1:23" ht="17.25" customHeight="1">
      <c r="A24" s="74"/>
      <c r="B24" s="59"/>
      <c r="C24" s="59"/>
      <c r="D24" s="78"/>
      <c r="E24" s="19">
        <v>123</v>
      </c>
      <c r="F24" s="23" t="s">
        <v>40</v>
      </c>
      <c r="G24" s="21">
        <f t="shared" si="0"/>
        <v>111</v>
      </c>
      <c r="H24" s="24"/>
      <c r="I24" s="22">
        <v>111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</row>
    <row r="25" spans="1:23" ht="26.25" customHeight="1">
      <c r="A25" s="74"/>
      <c r="B25" s="59"/>
      <c r="C25" s="59"/>
      <c r="D25" s="78"/>
      <c r="E25" s="19">
        <v>124</v>
      </c>
      <c r="F25" s="20" t="s">
        <v>41</v>
      </c>
      <c r="G25" s="21">
        <f t="shared" si="0"/>
        <v>977</v>
      </c>
      <c r="H25" s="24"/>
      <c r="I25" s="22">
        <v>88</v>
      </c>
      <c r="J25" s="22">
        <v>88</v>
      </c>
      <c r="K25" s="22">
        <v>88</v>
      </c>
      <c r="L25" s="22">
        <v>88</v>
      </c>
      <c r="M25" s="22">
        <v>88</v>
      </c>
      <c r="N25" s="22">
        <v>88</v>
      </c>
      <c r="O25" s="22">
        <v>88</v>
      </c>
      <c r="P25" s="22">
        <v>88</v>
      </c>
      <c r="Q25" s="22">
        <v>88</v>
      </c>
      <c r="R25" s="22">
        <v>88</v>
      </c>
      <c r="S25" s="22">
        <v>97</v>
      </c>
    </row>
    <row r="26" spans="1:23" ht="0.75" customHeight="1">
      <c r="A26" s="74"/>
      <c r="B26" s="59"/>
      <c r="C26" s="59"/>
      <c r="D26" s="78"/>
      <c r="E26" s="19">
        <v>131</v>
      </c>
      <c r="F26" s="20" t="s">
        <v>42</v>
      </c>
      <c r="G26" s="21">
        <f t="shared" si="0"/>
        <v>0</v>
      </c>
      <c r="H26" s="24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spans="1:23" ht="17.25" hidden="1" customHeight="1">
      <c r="A27" s="74"/>
      <c r="B27" s="59"/>
      <c r="C27" s="59"/>
      <c r="D27" s="78"/>
      <c r="E27" s="19">
        <v>135</v>
      </c>
      <c r="F27" s="20" t="s">
        <v>43</v>
      </c>
      <c r="G27" s="21">
        <f t="shared" si="0"/>
        <v>0</v>
      </c>
      <c r="H27" s="24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</row>
    <row r="28" spans="1:23" ht="16.5" customHeight="1">
      <c r="A28" s="74"/>
      <c r="B28" s="59"/>
      <c r="C28" s="59"/>
      <c r="D28" s="78"/>
      <c r="E28" s="19">
        <v>136</v>
      </c>
      <c r="F28" s="20" t="s">
        <v>44</v>
      </c>
      <c r="G28" s="21">
        <f t="shared" si="0"/>
        <v>0</v>
      </c>
      <c r="H28" s="24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23" ht="17.25" customHeight="1">
      <c r="A29" s="74"/>
      <c r="B29" s="59"/>
      <c r="C29" s="59"/>
      <c r="D29" s="78"/>
      <c r="E29" s="19">
        <v>141</v>
      </c>
      <c r="F29" s="20" t="s">
        <v>45</v>
      </c>
      <c r="G29" s="21">
        <f t="shared" si="0"/>
        <v>16384</v>
      </c>
      <c r="H29" s="24"/>
      <c r="I29" s="22">
        <v>2730</v>
      </c>
      <c r="J29" s="22">
        <v>2730</v>
      </c>
      <c r="K29" s="22">
        <v>2730</v>
      </c>
      <c r="L29" s="22">
        <v>2730</v>
      </c>
      <c r="M29" s="22">
        <v>2730</v>
      </c>
      <c r="N29" s="22"/>
      <c r="O29" s="22"/>
      <c r="P29" s="22"/>
      <c r="Q29" s="22">
        <v>2734</v>
      </c>
      <c r="R29" s="22"/>
      <c r="S29" s="22"/>
      <c r="T29" s="17"/>
      <c r="U29" s="17"/>
    </row>
    <row r="30" spans="1:23" ht="17.25" customHeight="1">
      <c r="A30" s="74"/>
      <c r="B30" s="59"/>
      <c r="C30" s="59"/>
      <c r="D30" s="78"/>
      <c r="E30" s="19">
        <v>142</v>
      </c>
      <c r="F30" s="20" t="s">
        <v>46</v>
      </c>
      <c r="G30" s="21">
        <f t="shared" si="0"/>
        <v>66</v>
      </c>
      <c r="H30" s="24"/>
      <c r="I30" s="22">
        <v>66</v>
      </c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17"/>
      <c r="U30" s="17"/>
    </row>
    <row r="31" spans="1:23" ht="17.25" customHeight="1">
      <c r="A31" s="74"/>
      <c r="B31" s="59"/>
      <c r="C31" s="59"/>
      <c r="D31" s="78"/>
      <c r="E31" s="19">
        <v>144</v>
      </c>
      <c r="F31" s="20" t="s">
        <v>47</v>
      </c>
      <c r="G31" s="21">
        <f t="shared" si="0"/>
        <v>3300</v>
      </c>
      <c r="H31" s="24"/>
      <c r="I31" s="22">
        <v>300</v>
      </c>
      <c r="J31" s="22">
        <v>300</v>
      </c>
      <c r="K31" s="22">
        <v>300</v>
      </c>
      <c r="L31" s="22">
        <v>300</v>
      </c>
      <c r="M31" s="22">
        <v>300</v>
      </c>
      <c r="N31" s="22">
        <v>300</v>
      </c>
      <c r="O31" s="22">
        <v>300</v>
      </c>
      <c r="P31" s="22">
        <v>300</v>
      </c>
      <c r="Q31" s="22">
        <v>300</v>
      </c>
      <c r="R31" s="22">
        <v>300</v>
      </c>
      <c r="S31" s="22">
        <v>300</v>
      </c>
      <c r="T31" s="17"/>
      <c r="U31" s="17"/>
    </row>
    <row r="32" spans="1:23" ht="17.25" customHeight="1">
      <c r="A32" s="74"/>
      <c r="B32" s="59"/>
      <c r="C32" s="59"/>
      <c r="D32" s="78"/>
      <c r="E32" s="19">
        <v>149</v>
      </c>
      <c r="F32" s="20" t="s">
        <v>48</v>
      </c>
      <c r="G32" s="21">
        <f t="shared" si="0"/>
        <v>1544</v>
      </c>
      <c r="H32" s="24"/>
      <c r="I32" s="22">
        <v>150</v>
      </c>
      <c r="J32" s="22">
        <v>150</v>
      </c>
      <c r="K32" s="22">
        <v>150</v>
      </c>
      <c r="L32" s="22">
        <v>150</v>
      </c>
      <c r="M32" s="22">
        <v>150</v>
      </c>
      <c r="N32" s="22">
        <v>150</v>
      </c>
      <c r="O32" s="22">
        <v>150</v>
      </c>
      <c r="P32" s="22">
        <v>150</v>
      </c>
      <c r="Q32" s="22">
        <v>150</v>
      </c>
      <c r="R32" s="22">
        <v>150</v>
      </c>
      <c r="S32" s="22">
        <v>44</v>
      </c>
      <c r="T32" s="17"/>
      <c r="U32" s="17"/>
    </row>
    <row r="33" spans="1:21" ht="17.25" customHeight="1">
      <c r="A33" s="74"/>
      <c r="B33" s="59"/>
      <c r="C33" s="59"/>
      <c r="D33" s="78"/>
      <c r="E33" s="19">
        <v>151</v>
      </c>
      <c r="F33" s="20" t="s">
        <v>49</v>
      </c>
      <c r="G33" s="21">
        <f t="shared" si="0"/>
        <v>2100</v>
      </c>
      <c r="H33" s="24"/>
      <c r="I33" s="22">
        <v>200</v>
      </c>
      <c r="J33" s="22">
        <v>200</v>
      </c>
      <c r="K33" s="22">
        <v>200</v>
      </c>
      <c r="L33" s="22">
        <v>200</v>
      </c>
      <c r="M33" s="22">
        <v>200</v>
      </c>
      <c r="N33" s="22">
        <v>200</v>
      </c>
      <c r="O33" s="22">
        <v>200</v>
      </c>
      <c r="P33" s="22">
        <v>200</v>
      </c>
      <c r="Q33" s="22">
        <v>200</v>
      </c>
      <c r="R33" s="22">
        <v>150</v>
      </c>
      <c r="S33" s="22">
        <v>150</v>
      </c>
      <c r="T33" s="17"/>
      <c r="U33" s="17"/>
    </row>
    <row r="34" spans="1:21" ht="17.25" customHeight="1">
      <c r="A34" s="74"/>
      <c r="B34" s="59"/>
      <c r="C34" s="59"/>
      <c r="D34" s="78"/>
      <c r="E34" s="19">
        <v>152</v>
      </c>
      <c r="F34" s="20" t="s">
        <v>50</v>
      </c>
      <c r="G34" s="21">
        <f t="shared" si="0"/>
        <v>532</v>
      </c>
      <c r="H34" s="24"/>
      <c r="I34" s="22">
        <v>200</v>
      </c>
      <c r="J34" s="22">
        <v>200</v>
      </c>
      <c r="K34" s="22">
        <v>132</v>
      </c>
      <c r="L34" s="22"/>
      <c r="M34" s="22"/>
      <c r="N34" s="22"/>
      <c r="O34" s="22"/>
      <c r="P34" s="22"/>
      <c r="Q34" s="22"/>
      <c r="R34" s="22"/>
      <c r="S34" s="22"/>
      <c r="T34" s="17"/>
      <c r="U34" s="17"/>
    </row>
    <row r="35" spans="1:21" ht="15.75" customHeight="1">
      <c r="A35" s="74"/>
      <c r="B35" s="59"/>
      <c r="C35" s="59"/>
      <c r="D35" s="78"/>
      <c r="E35" s="19">
        <v>153</v>
      </c>
      <c r="F35" s="20" t="s">
        <v>51</v>
      </c>
      <c r="G35" s="21">
        <f t="shared" si="0"/>
        <v>0</v>
      </c>
      <c r="H35" s="24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17"/>
      <c r="U35" s="17"/>
    </row>
    <row r="36" spans="1:21" ht="17.25" hidden="1" customHeight="1">
      <c r="A36" s="74"/>
      <c r="B36" s="59"/>
      <c r="C36" s="59"/>
      <c r="D36" s="78"/>
      <c r="E36" s="19">
        <v>154</v>
      </c>
      <c r="F36" s="20" t="s">
        <v>52</v>
      </c>
      <c r="G36" s="21">
        <f t="shared" si="0"/>
        <v>0</v>
      </c>
      <c r="H36" s="24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17"/>
      <c r="U36" s="17"/>
    </row>
    <row r="37" spans="1:21" ht="17.25" hidden="1" customHeight="1">
      <c r="A37" s="74"/>
      <c r="B37" s="59"/>
      <c r="C37" s="59"/>
      <c r="D37" s="78"/>
      <c r="E37" s="19">
        <v>156</v>
      </c>
      <c r="F37" s="20" t="s">
        <v>53</v>
      </c>
      <c r="G37" s="21">
        <f t="shared" si="0"/>
        <v>0</v>
      </c>
      <c r="H37" s="24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17"/>
      <c r="U37" s="17"/>
    </row>
    <row r="38" spans="1:21" ht="17.25" customHeight="1">
      <c r="A38" s="74"/>
      <c r="B38" s="59"/>
      <c r="C38" s="59"/>
      <c r="D38" s="78"/>
      <c r="E38" s="19">
        <v>159</v>
      </c>
      <c r="F38" s="20" t="s">
        <v>54</v>
      </c>
      <c r="G38" s="21">
        <f t="shared" si="0"/>
        <v>600</v>
      </c>
      <c r="H38" s="24"/>
      <c r="I38" s="22"/>
      <c r="J38" s="22">
        <v>150</v>
      </c>
      <c r="K38" s="22"/>
      <c r="L38" s="22"/>
      <c r="M38" s="22">
        <v>150</v>
      </c>
      <c r="N38" s="22"/>
      <c r="O38" s="22"/>
      <c r="P38" s="22"/>
      <c r="Q38" s="22">
        <v>150</v>
      </c>
      <c r="R38" s="22"/>
      <c r="S38" s="22">
        <v>150</v>
      </c>
      <c r="T38" s="17"/>
      <c r="U38" s="17"/>
    </row>
    <row r="39" spans="1:21" ht="17.25" customHeight="1">
      <c r="A39" s="74"/>
      <c r="B39" s="59"/>
      <c r="C39" s="59"/>
      <c r="D39" s="78"/>
      <c r="E39" s="19">
        <v>161</v>
      </c>
      <c r="F39" s="20" t="s">
        <v>55</v>
      </c>
      <c r="G39" s="21">
        <f t="shared" si="0"/>
        <v>730</v>
      </c>
      <c r="H39" s="24"/>
      <c r="I39" s="22">
        <v>100</v>
      </c>
      <c r="J39" s="22">
        <v>100</v>
      </c>
      <c r="K39" s="22">
        <v>100</v>
      </c>
      <c r="L39" s="22">
        <v>100</v>
      </c>
      <c r="M39" s="22">
        <v>100</v>
      </c>
      <c r="N39" s="22">
        <v>100</v>
      </c>
      <c r="O39" s="22">
        <v>100</v>
      </c>
      <c r="P39" s="22">
        <v>30</v>
      </c>
      <c r="Q39" s="22"/>
      <c r="R39" s="22"/>
      <c r="S39" s="22"/>
      <c r="T39" s="17"/>
      <c r="U39" s="17"/>
    </row>
    <row r="40" spans="1:21" ht="17.25" customHeight="1">
      <c r="A40" s="74"/>
      <c r="B40" s="59"/>
      <c r="C40" s="59"/>
      <c r="D40" s="78"/>
      <c r="E40" s="19">
        <v>162</v>
      </c>
      <c r="F40" s="25" t="s">
        <v>56</v>
      </c>
      <c r="G40" s="21">
        <f t="shared" si="0"/>
        <v>0</v>
      </c>
      <c r="H40" s="24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7"/>
      <c r="U40" s="17"/>
    </row>
    <row r="41" spans="1:21" ht="0.75" customHeight="1">
      <c r="A41" s="74"/>
      <c r="B41" s="59"/>
      <c r="C41" s="59"/>
      <c r="D41" s="78"/>
      <c r="E41" s="26">
        <v>165</v>
      </c>
      <c r="F41" s="27" t="s">
        <v>57</v>
      </c>
      <c r="G41" s="21">
        <f t="shared" si="0"/>
        <v>0</v>
      </c>
      <c r="H41" s="24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17"/>
      <c r="U41" s="17"/>
    </row>
    <row r="42" spans="1:21" ht="17.25" customHeight="1">
      <c r="A42" s="74"/>
      <c r="B42" s="59"/>
      <c r="C42" s="59"/>
      <c r="D42" s="78"/>
      <c r="E42" s="28">
        <v>169</v>
      </c>
      <c r="F42" s="29" t="s">
        <v>58</v>
      </c>
      <c r="G42" s="21">
        <f t="shared" si="0"/>
        <v>588</v>
      </c>
      <c r="H42" s="24"/>
      <c r="I42" s="22">
        <v>588</v>
      </c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7"/>
      <c r="U42" s="17"/>
    </row>
    <row r="43" spans="1:21" ht="17.25" customHeight="1">
      <c r="A43" s="74"/>
      <c r="B43" s="59"/>
      <c r="C43" s="59"/>
      <c r="D43" s="78"/>
      <c r="E43" s="30">
        <v>322</v>
      </c>
      <c r="F43" s="31" t="s">
        <v>59</v>
      </c>
      <c r="G43" s="21">
        <f t="shared" si="0"/>
        <v>0</v>
      </c>
      <c r="H43" s="24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17"/>
      <c r="U43" s="17"/>
    </row>
    <row r="44" spans="1:21" ht="17.25" customHeight="1">
      <c r="A44" s="74"/>
      <c r="B44" s="59"/>
      <c r="C44" s="59"/>
      <c r="D44" s="78"/>
      <c r="E44" s="32">
        <v>324</v>
      </c>
      <c r="F44" s="27" t="s">
        <v>60</v>
      </c>
      <c r="G44" s="21">
        <f t="shared" si="0"/>
        <v>36602</v>
      </c>
      <c r="H44" s="24"/>
      <c r="I44" s="22">
        <v>4500</v>
      </c>
      <c r="J44" s="22">
        <v>4500</v>
      </c>
      <c r="K44" s="22">
        <v>4500</v>
      </c>
      <c r="L44" s="22">
        <v>4500</v>
      </c>
      <c r="M44" s="22">
        <v>4500</v>
      </c>
      <c r="N44" s="22">
        <v>4500</v>
      </c>
      <c r="O44" s="22">
        <v>4500</v>
      </c>
      <c r="P44" s="22">
        <v>5102</v>
      </c>
      <c r="Q44" s="22"/>
      <c r="R44" s="22"/>
      <c r="S44" s="22"/>
      <c r="T44" s="17"/>
      <c r="U44" s="17"/>
    </row>
    <row r="45" spans="1:21" ht="0.75" customHeight="1">
      <c r="A45" s="74"/>
      <c r="B45" s="59"/>
      <c r="C45" s="59"/>
      <c r="D45" s="78"/>
      <c r="E45" s="32">
        <v>413</v>
      </c>
      <c r="F45" s="27" t="s">
        <v>61</v>
      </c>
      <c r="G45" s="21">
        <f t="shared" si="0"/>
        <v>0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7"/>
      <c r="U45" s="17"/>
    </row>
    <row r="46" spans="1:21" ht="29.25" hidden="1" customHeight="1">
      <c r="A46" s="74"/>
      <c r="B46" s="59"/>
      <c r="C46" s="59"/>
      <c r="D46" s="78"/>
      <c r="E46" s="19">
        <v>414</v>
      </c>
      <c r="F46" s="33" t="s">
        <v>62</v>
      </c>
      <c r="G46" s="21">
        <f t="shared" si="0"/>
        <v>0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7"/>
      <c r="U46" s="17"/>
    </row>
    <row r="47" spans="1:21" ht="17.25" hidden="1" customHeight="1">
      <c r="A47" s="74"/>
      <c r="B47" s="59"/>
      <c r="C47" s="59"/>
      <c r="D47" s="78"/>
      <c r="E47" s="34">
        <v>416</v>
      </c>
      <c r="F47" s="20" t="s">
        <v>63</v>
      </c>
      <c r="G47" s="21">
        <f t="shared" si="0"/>
        <v>0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17"/>
      <c r="U47" s="17"/>
    </row>
    <row r="48" spans="1:21" ht="27.75" hidden="1" customHeight="1">
      <c r="A48" s="74"/>
      <c r="B48" s="59"/>
      <c r="C48" s="59"/>
      <c r="D48" s="78"/>
      <c r="E48" s="34">
        <v>418</v>
      </c>
      <c r="F48" s="23" t="s">
        <v>64</v>
      </c>
      <c r="G48" s="21">
        <f t="shared" si="0"/>
        <v>0</v>
      </c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</row>
    <row r="49" spans="1:20" ht="17.25" hidden="1" customHeight="1">
      <c r="A49" s="74"/>
      <c r="B49" s="59"/>
      <c r="C49" s="59"/>
      <c r="D49" s="78"/>
      <c r="E49" s="28">
        <v>419</v>
      </c>
      <c r="F49" s="36" t="s">
        <v>65</v>
      </c>
      <c r="G49" s="21">
        <f t="shared" si="0"/>
        <v>0</v>
      </c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</row>
    <row r="50" spans="1:20" ht="31.5" customHeight="1">
      <c r="A50" s="74"/>
      <c r="B50" s="59"/>
      <c r="C50" s="59"/>
      <c r="D50" s="78"/>
      <c r="E50" s="30">
        <v>421</v>
      </c>
      <c r="F50" s="31" t="s">
        <v>66</v>
      </c>
      <c r="G50" s="21">
        <f>SUM(H50:S50)</f>
        <v>0</v>
      </c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</row>
    <row r="51" spans="1:20" ht="27" hidden="1" customHeight="1">
      <c r="A51" s="75"/>
      <c r="B51" s="60"/>
      <c r="C51" s="60"/>
      <c r="D51" s="79"/>
      <c r="E51" s="30">
        <v>423</v>
      </c>
      <c r="F51" s="31" t="s">
        <v>67</v>
      </c>
      <c r="G51" s="21">
        <f>SUM(H51:S51)</f>
        <v>0</v>
      </c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</row>
    <row r="52" spans="1:20" ht="28.5" customHeight="1">
      <c r="A52" s="65"/>
      <c r="B52" s="65"/>
      <c r="C52" s="65"/>
      <c r="D52" s="65"/>
      <c r="E52" s="37"/>
      <c r="F52" s="37" t="s">
        <v>68</v>
      </c>
      <c r="G52" s="38">
        <f>SUM(H52:S52)</f>
        <v>118676</v>
      </c>
      <c r="H52" s="39">
        <f>SUM(H19:H51)</f>
        <v>0</v>
      </c>
      <c r="I52" s="39">
        <f t="shared" ref="I52:S52" si="1">SUM(I19:I51)</f>
        <v>15956</v>
      </c>
      <c r="J52" s="39">
        <f t="shared" si="1"/>
        <v>12748</v>
      </c>
      <c r="K52" s="39">
        <f t="shared" si="1"/>
        <v>12530</v>
      </c>
      <c r="L52" s="39">
        <f t="shared" si="1"/>
        <v>13098</v>
      </c>
      <c r="M52" s="39">
        <f t="shared" si="1"/>
        <v>12248</v>
      </c>
      <c r="N52" s="39">
        <f t="shared" si="1"/>
        <v>8975</v>
      </c>
      <c r="O52" s="39">
        <f t="shared" si="1"/>
        <v>9368</v>
      </c>
      <c r="P52" s="39">
        <f t="shared" si="1"/>
        <v>11560</v>
      </c>
      <c r="Q52" s="39">
        <f t="shared" si="1"/>
        <v>9312</v>
      </c>
      <c r="R52" s="39">
        <f t="shared" si="1"/>
        <v>6378</v>
      </c>
      <c r="S52" s="39">
        <f t="shared" si="1"/>
        <v>6503</v>
      </c>
    </row>
    <row r="53" spans="1:20" ht="19.5" customHeight="1">
      <c r="C53" s="2"/>
      <c r="D53" s="54"/>
      <c r="E53" s="54"/>
      <c r="F53" s="54"/>
      <c r="G53" s="2"/>
      <c r="H53" s="40"/>
      <c r="I53" s="41"/>
      <c r="J53" s="41"/>
      <c r="K53" s="42"/>
      <c r="L53" s="66"/>
      <c r="M53" s="66"/>
      <c r="N53" s="66"/>
      <c r="O53" s="66"/>
      <c r="P53" s="66"/>
    </row>
    <row r="54" spans="1:20" ht="95.25" customHeight="1">
      <c r="D54" s="55" t="s">
        <v>69</v>
      </c>
      <c r="E54" s="55"/>
      <c r="F54" s="55"/>
      <c r="G54" s="1" t="s">
        <v>70</v>
      </c>
      <c r="H54" s="43"/>
      <c r="I54" s="44"/>
      <c r="J54" s="45"/>
      <c r="K54" s="46"/>
      <c r="L54" s="44"/>
      <c r="M54" s="44"/>
      <c r="N54" s="44"/>
      <c r="O54" s="44"/>
      <c r="P54" s="44"/>
    </row>
    <row r="55" spans="1:20" ht="17.25" customHeight="1">
      <c r="G55" s="53" t="s">
        <v>71</v>
      </c>
      <c r="H55" s="53"/>
      <c r="J55" s="1" t="s">
        <v>72</v>
      </c>
    </row>
    <row r="56" spans="1:20" ht="15.75" customHeight="1">
      <c r="C56" s="43"/>
      <c r="D56" s="43"/>
      <c r="E56" s="43"/>
      <c r="F56" s="47"/>
      <c r="G56" s="56" t="s">
        <v>73</v>
      </c>
      <c r="H56" s="56"/>
    </row>
    <row r="57" spans="1:20" ht="49.5" customHeight="1">
      <c r="D57" s="55" t="s">
        <v>74</v>
      </c>
      <c r="E57" s="55"/>
      <c r="F57" s="55"/>
      <c r="G57" s="1" t="s">
        <v>70</v>
      </c>
      <c r="H57" s="43"/>
      <c r="I57" s="44"/>
      <c r="J57" s="45"/>
      <c r="K57" s="46"/>
    </row>
    <row r="58" spans="1:20" ht="15.75" customHeight="1">
      <c r="G58" s="53" t="s">
        <v>71</v>
      </c>
      <c r="H58" s="53"/>
      <c r="J58" s="1" t="s">
        <v>72</v>
      </c>
      <c r="T58" s="48"/>
    </row>
    <row r="59" spans="1:20" ht="31.5" customHeight="1"/>
    <row r="60" spans="1:20" ht="15.75" customHeight="1">
      <c r="O60" s="2"/>
      <c r="S60" s="3" t="s">
        <v>75</v>
      </c>
    </row>
    <row r="61" spans="1:20" ht="15.75" customHeight="1">
      <c r="A61" s="76"/>
      <c r="B61" s="76"/>
      <c r="C61" s="76"/>
      <c r="D61" s="76"/>
      <c r="E61" s="76"/>
      <c r="F61" s="76"/>
      <c r="G61" s="76"/>
      <c r="O61" s="4"/>
      <c r="P61" s="5"/>
      <c r="S61" s="3" t="s">
        <v>1</v>
      </c>
    </row>
    <row r="62" spans="1:20" ht="15.75" customHeight="1">
      <c r="A62" s="67"/>
      <c r="B62" s="67"/>
      <c r="C62" s="67"/>
      <c r="D62" s="67"/>
      <c r="E62" s="67"/>
      <c r="F62" s="67"/>
      <c r="G62" s="67"/>
      <c r="O62" s="4"/>
      <c r="P62" s="5"/>
      <c r="S62" s="3" t="s">
        <v>2</v>
      </c>
      <c r="T62" s="49"/>
    </row>
    <row r="63" spans="1:20" ht="11.25" customHeight="1">
      <c r="A63" s="6"/>
      <c r="B63" s="6"/>
      <c r="C63" s="6"/>
      <c r="D63" s="6"/>
      <c r="E63" s="6"/>
      <c r="F63" s="6"/>
      <c r="G63" s="6"/>
      <c r="O63" s="4"/>
      <c r="P63" s="5"/>
      <c r="S63" s="1" t="s">
        <v>3</v>
      </c>
    </row>
    <row r="64" spans="1:20" ht="18.75">
      <c r="A64" s="6"/>
      <c r="B64" s="6"/>
      <c r="C64" s="6"/>
      <c r="D64" s="6"/>
      <c r="E64" s="6"/>
      <c r="F64" s="6"/>
      <c r="G64" s="6"/>
      <c r="O64" s="4"/>
      <c r="P64" s="5"/>
      <c r="Q64" s="5"/>
      <c r="R64" s="5"/>
      <c r="S64" s="3"/>
    </row>
    <row r="65" spans="1:19" ht="54" customHeight="1">
      <c r="A65" s="68" t="s">
        <v>76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</row>
    <row r="66" spans="1:19" ht="15.75">
      <c r="A66" s="7"/>
      <c r="B66" s="8"/>
      <c r="C66" s="9" t="s">
        <v>5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ht="14.25">
      <c r="A67" s="10"/>
      <c r="B67" s="11" t="s">
        <v>6</v>
      </c>
      <c r="C67" s="12" t="s">
        <v>7</v>
      </c>
      <c r="D67" s="13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4.25">
      <c r="A68" s="10"/>
      <c r="B68" s="10"/>
      <c r="C68" s="14" t="str">
        <f>C9</f>
        <v>Период 2021 год</v>
      </c>
      <c r="D68" s="13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4.25">
      <c r="A69" s="10"/>
      <c r="B69" s="10"/>
      <c r="C69" s="14" t="s">
        <v>8</v>
      </c>
      <c r="D69" s="13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>
      <c r="A70" s="15"/>
      <c r="B70" s="15"/>
      <c r="C70" s="14" t="s">
        <v>9</v>
      </c>
      <c r="D70" s="16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19" ht="15.75">
      <c r="A71" s="15"/>
      <c r="B71" s="15"/>
      <c r="C71" s="14" t="s">
        <v>10</v>
      </c>
      <c r="D71" s="16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 spans="1:19" ht="15.75">
      <c r="A72" s="15"/>
      <c r="B72" s="15"/>
      <c r="C72" s="14"/>
      <c r="D72" s="16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</row>
    <row r="73" spans="1:19" ht="12.75" customHeight="1">
      <c r="A73" s="70" t="s">
        <v>11</v>
      </c>
      <c r="B73" s="71"/>
      <c r="C73" s="71"/>
      <c r="D73" s="71"/>
      <c r="E73" s="71"/>
      <c r="F73" s="72" t="s">
        <v>12</v>
      </c>
      <c r="G73" s="72" t="s">
        <v>13</v>
      </c>
      <c r="H73" s="61" t="s">
        <v>14</v>
      </c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</row>
    <row r="74" spans="1:19" ht="12.75" customHeight="1">
      <c r="A74" s="73" t="s">
        <v>15</v>
      </c>
      <c r="B74" s="61" t="s">
        <v>16</v>
      </c>
      <c r="C74" s="61"/>
      <c r="D74" s="61"/>
      <c r="E74" s="61"/>
      <c r="F74" s="72"/>
      <c r="G74" s="72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</row>
    <row r="75" spans="1:19" ht="12.75" customHeight="1">
      <c r="A75" s="74"/>
      <c r="B75" s="58" t="s">
        <v>77</v>
      </c>
      <c r="C75" s="61" t="s">
        <v>18</v>
      </c>
      <c r="D75" s="61"/>
      <c r="E75" s="61"/>
      <c r="F75" s="72"/>
      <c r="G75" s="72"/>
      <c r="H75" s="57" t="s">
        <v>19</v>
      </c>
      <c r="I75" s="57" t="s">
        <v>20</v>
      </c>
      <c r="J75" s="57" t="s">
        <v>21</v>
      </c>
      <c r="K75" s="57" t="s">
        <v>22</v>
      </c>
      <c r="L75" s="57" t="s">
        <v>23</v>
      </c>
      <c r="M75" s="57" t="s">
        <v>24</v>
      </c>
      <c r="N75" s="57" t="s">
        <v>25</v>
      </c>
      <c r="O75" s="57" t="s">
        <v>26</v>
      </c>
      <c r="P75" s="57" t="s">
        <v>27</v>
      </c>
      <c r="Q75" s="57" t="s">
        <v>28</v>
      </c>
      <c r="R75" s="57" t="s">
        <v>29</v>
      </c>
      <c r="S75" s="57" t="s">
        <v>30</v>
      </c>
    </row>
    <row r="76" spans="1:19" ht="12.75" customHeight="1">
      <c r="A76" s="74"/>
      <c r="B76" s="59"/>
      <c r="C76" s="58" t="s">
        <v>31</v>
      </c>
      <c r="D76" s="61" t="s">
        <v>32</v>
      </c>
      <c r="E76" s="61"/>
      <c r="F76" s="72"/>
      <c r="G76" s="72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</row>
    <row r="77" spans="1:19" ht="12.75" customHeight="1">
      <c r="A77" s="74"/>
      <c r="B77" s="59"/>
      <c r="C77" s="59"/>
      <c r="D77" s="62" t="s">
        <v>33</v>
      </c>
      <c r="E77" s="18" t="s">
        <v>34</v>
      </c>
      <c r="F77" s="72"/>
      <c r="G77" s="72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</row>
    <row r="78" spans="1:19" ht="15">
      <c r="A78" s="74"/>
      <c r="B78" s="59"/>
      <c r="C78" s="59"/>
      <c r="D78" s="63"/>
      <c r="E78" s="19">
        <v>111</v>
      </c>
      <c r="F78" s="20" t="s">
        <v>35</v>
      </c>
      <c r="G78" s="21">
        <f>SUM(H78:S78)</f>
        <v>49036</v>
      </c>
      <c r="H78" s="35">
        <f>G19</f>
        <v>49036</v>
      </c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</row>
    <row r="79" spans="1:19" ht="15">
      <c r="A79" s="74"/>
      <c r="B79" s="59"/>
      <c r="C79" s="59"/>
      <c r="D79" s="63"/>
      <c r="E79" s="19">
        <v>112</v>
      </c>
      <c r="F79" s="23" t="s">
        <v>36</v>
      </c>
      <c r="G79" s="21">
        <f t="shared" ref="G79:G110" si="2">SUM(H79:S79)</f>
        <v>0</v>
      </c>
      <c r="H79" s="35">
        <f t="shared" ref="H79:H110" si="3">G20</f>
        <v>0</v>
      </c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</row>
    <row r="80" spans="1:19" ht="15">
      <c r="A80" s="74"/>
      <c r="B80" s="59"/>
      <c r="C80" s="59"/>
      <c r="D80" s="63"/>
      <c r="E80" s="19">
        <v>113</v>
      </c>
      <c r="F80" s="23" t="s">
        <v>37</v>
      </c>
      <c r="G80" s="21">
        <f t="shared" si="2"/>
        <v>722</v>
      </c>
      <c r="H80" s="35">
        <f t="shared" si="3"/>
        <v>722</v>
      </c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</row>
    <row r="81" spans="1:19" ht="15">
      <c r="A81" s="74"/>
      <c r="B81" s="59"/>
      <c r="C81" s="59"/>
      <c r="D81" s="63"/>
      <c r="E81" s="19">
        <v>121</v>
      </c>
      <c r="F81" s="23" t="s">
        <v>38</v>
      </c>
      <c r="G81" s="21">
        <f t="shared" si="2"/>
        <v>3400</v>
      </c>
      <c r="H81" s="35">
        <f t="shared" si="3"/>
        <v>3400</v>
      </c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</row>
    <row r="82" spans="1:19" ht="25.5">
      <c r="A82" s="74"/>
      <c r="B82" s="59"/>
      <c r="C82" s="59"/>
      <c r="D82" s="63"/>
      <c r="E82" s="19">
        <v>122</v>
      </c>
      <c r="F82" s="23" t="s">
        <v>39</v>
      </c>
      <c r="G82" s="21">
        <f t="shared" si="2"/>
        <v>1984</v>
      </c>
      <c r="H82" s="35">
        <f t="shared" si="3"/>
        <v>1984</v>
      </c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</row>
    <row r="83" spans="1:19" ht="15">
      <c r="A83" s="74"/>
      <c r="B83" s="59"/>
      <c r="C83" s="59"/>
      <c r="D83" s="63"/>
      <c r="E83" s="19">
        <v>123</v>
      </c>
      <c r="F83" s="23" t="s">
        <v>40</v>
      </c>
      <c r="G83" s="21">
        <f t="shared" si="2"/>
        <v>111</v>
      </c>
      <c r="H83" s="35">
        <f t="shared" si="3"/>
        <v>111</v>
      </c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</row>
    <row r="84" spans="1:19" ht="25.5">
      <c r="A84" s="74"/>
      <c r="B84" s="59"/>
      <c r="C84" s="59"/>
      <c r="D84" s="63"/>
      <c r="E84" s="19">
        <v>124</v>
      </c>
      <c r="F84" s="20" t="s">
        <v>41</v>
      </c>
      <c r="G84" s="21">
        <f t="shared" si="2"/>
        <v>977</v>
      </c>
      <c r="H84" s="35">
        <f t="shared" si="3"/>
        <v>977</v>
      </c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</row>
    <row r="85" spans="1:19" ht="15">
      <c r="A85" s="74"/>
      <c r="B85" s="59"/>
      <c r="C85" s="59"/>
      <c r="D85" s="63"/>
      <c r="E85" s="19">
        <v>131</v>
      </c>
      <c r="F85" s="20" t="s">
        <v>42</v>
      </c>
      <c r="G85" s="21">
        <f t="shared" si="2"/>
        <v>0</v>
      </c>
      <c r="H85" s="35">
        <f t="shared" si="3"/>
        <v>0</v>
      </c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</row>
    <row r="86" spans="1:19" ht="15">
      <c r="A86" s="74"/>
      <c r="B86" s="59"/>
      <c r="C86" s="59"/>
      <c r="D86" s="63"/>
      <c r="E86" s="19">
        <v>135</v>
      </c>
      <c r="F86" s="20" t="s">
        <v>43</v>
      </c>
      <c r="G86" s="21">
        <f t="shared" si="2"/>
        <v>0</v>
      </c>
      <c r="H86" s="35">
        <f t="shared" si="3"/>
        <v>0</v>
      </c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</row>
    <row r="87" spans="1:19" ht="25.5">
      <c r="A87" s="74"/>
      <c r="B87" s="59"/>
      <c r="C87" s="59"/>
      <c r="D87" s="63"/>
      <c r="E87" s="19">
        <v>136</v>
      </c>
      <c r="F87" s="20" t="s">
        <v>44</v>
      </c>
      <c r="G87" s="21">
        <f t="shared" si="2"/>
        <v>0</v>
      </c>
      <c r="H87" s="35">
        <f t="shared" si="3"/>
        <v>0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</row>
    <row r="88" spans="1:19" ht="15">
      <c r="A88" s="74"/>
      <c r="B88" s="59"/>
      <c r="C88" s="59"/>
      <c r="D88" s="63"/>
      <c r="E88" s="19">
        <v>141</v>
      </c>
      <c r="F88" s="20" t="s">
        <v>45</v>
      </c>
      <c r="G88" s="21">
        <f t="shared" si="2"/>
        <v>16384</v>
      </c>
      <c r="H88" s="35">
        <f t="shared" si="3"/>
        <v>16384</v>
      </c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</row>
    <row r="89" spans="1:19" ht="25.5">
      <c r="A89" s="74"/>
      <c r="B89" s="59"/>
      <c r="C89" s="59"/>
      <c r="D89" s="63"/>
      <c r="E89" s="19">
        <v>142</v>
      </c>
      <c r="F89" s="20" t="s">
        <v>46</v>
      </c>
      <c r="G89" s="21">
        <f t="shared" si="2"/>
        <v>66</v>
      </c>
      <c r="H89" s="35">
        <f t="shared" si="3"/>
        <v>66</v>
      </c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</row>
    <row r="90" spans="1:19" ht="15">
      <c r="A90" s="74"/>
      <c r="B90" s="59"/>
      <c r="C90" s="59"/>
      <c r="D90" s="63"/>
      <c r="E90" s="19">
        <v>144</v>
      </c>
      <c r="F90" s="20" t="s">
        <v>47</v>
      </c>
      <c r="G90" s="21">
        <f t="shared" si="2"/>
        <v>3300</v>
      </c>
      <c r="H90" s="35">
        <f t="shared" si="3"/>
        <v>3300</v>
      </c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</row>
    <row r="91" spans="1:19" ht="15">
      <c r="A91" s="74"/>
      <c r="B91" s="59"/>
      <c r="C91" s="59"/>
      <c r="D91" s="63"/>
      <c r="E91" s="19">
        <v>149</v>
      </c>
      <c r="F91" s="20" t="s">
        <v>48</v>
      </c>
      <c r="G91" s="21">
        <f t="shared" si="2"/>
        <v>1544</v>
      </c>
      <c r="H91" s="35">
        <f t="shared" si="3"/>
        <v>1544</v>
      </c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</row>
    <row r="92" spans="1:19" ht="15">
      <c r="A92" s="74"/>
      <c r="B92" s="59"/>
      <c r="C92" s="59"/>
      <c r="D92" s="63"/>
      <c r="E92" s="19">
        <v>151</v>
      </c>
      <c r="F92" s="20" t="s">
        <v>49</v>
      </c>
      <c r="G92" s="21">
        <f t="shared" si="2"/>
        <v>2100</v>
      </c>
      <c r="H92" s="35">
        <f t="shared" si="3"/>
        <v>2100</v>
      </c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</row>
    <row r="93" spans="1:19" ht="15">
      <c r="A93" s="74"/>
      <c r="B93" s="59"/>
      <c r="C93" s="59"/>
      <c r="D93" s="63"/>
      <c r="E93" s="19">
        <v>152</v>
      </c>
      <c r="F93" s="20" t="s">
        <v>50</v>
      </c>
      <c r="G93" s="21">
        <f t="shared" si="2"/>
        <v>532</v>
      </c>
      <c r="H93" s="35">
        <f t="shared" si="3"/>
        <v>532</v>
      </c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</row>
    <row r="94" spans="1:19" ht="15">
      <c r="A94" s="74"/>
      <c r="B94" s="59"/>
      <c r="C94" s="59"/>
      <c r="D94" s="63"/>
      <c r="E94" s="19">
        <v>153</v>
      </c>
      <c r="F94" s="20" t="s">
        <v>51</v>
      </c>
      <c r="G94" s="21">
        <f t="shared" si="2"/>
        <v>0</v>
      </c>
      <c r="H94" s="35">
        <f t="shared" si="3"/>
        <v>0</v>
      </c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</row>
    <row r="95" spans="1:19" ht="15">
      <c r="A95" s="74"/>
      <c r="B95" s="59"/>
      <c r="C95" s="59"/>
      <c r="D95" s="63"/>
      <c r="E95" s="19">
        <v>154</v>
      </c>
      <c r="F95" s="20" t="s">
        <v>52</v>
      </c>
      <c r="G95" s="21">
        <f t="shared" si="2"/>
        <v>0</v>
      </c>
      <c r="H95" s="35">
        <f t="shared" si="3"/>
        <v>0</v>
      </c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</row>
    <row r="96" spans="1:19" ht="15">
      <c r="A96" s="74"/>
      <c r="B96" s="59"/>
      <c r="C96" s="59"/>
      <c r="D96" s="63"/>
      <c r="E96" s="19">
        <v>156</v>
      </c>
      <c r="F96" s="20" t="s">
        <v>53</v>
      </c>
      <c r="G96" s="21">
        <f t="shared" si="2"/>
        <v>0</v>
      </c>
      <c r="H96" s="35">
        <f t="shared" si="3"/>
        <v>0</v>
      </c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</row>
    <row r="97" spans="1:19" ht="15">
      <c r="A97" s="74"/>
      <c r="B97" s="59"/>
      <c r="C97" s="59"/>
      <c r="D97" s="63"/>
      <c r="E97" s="19">
        <v>159</v>
      </c>
      <c r="F97" s="20" t="s">
        <v>54</v>
      </c>
      <c r="G97" s="21">
        <f t="shared" si="2"/>
        <v>600</v>
      </c>
      <c r="H97" s="35">
        <f t="shared" si="3"/>
        <v>600</v>
      </c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</row>
    <row r="98" spans="1:19" ht="15">
      <c r="A98" s="74"/>
      <c r="B98" s="59"/>
      <c r="C98" s="59"/>
      <c r="D98" s="63"/>
      <c r="E98" s="19">
        <v>161</v>
      </c>
      <c r="F98" s="20" t="s">
        <v>55</v>
      </c>
      <c r="G98" s="21">
        <f t="shared" si="2"/>
        <v>730</v>
      </c>
      <c r="H98" s="35">
        <f t="shared" si="3"/>
        <v>730</v>
      </c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</row>
    <row r="99" spans="1:19" ht="15">
      <c r="A99" s="74"/>
      <c r="B99" s="59"/>
      <c r="C99" s="59"/>
      <c r="D99" s="63"/>
      <c r="E99" s="19">
        <v>162</v>
      </c>
      <c r="F99" s="25" t="s">
        <v>56</v>
      </c>
      <c r="G99" s="21">
        <f t="shared" si="2"/>
        <v>0</v>
      </c>
      <c r="H99" s="35">
        <f t="shared" si="3"/>
        <v>0</v>
      </c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</row>
    <row r="100" spans="1:19" ht="15">
      <c r="A100" s="74"/>
      <c r="B100" s="59"/>
      <c r="C100" s="59"/>
      <c r="D100" s="63"/>
      <c r="E100" s="26">
        <v>165</v>
      </c>
      <c r="F100" s="27" t="s">
        <v>57</v>
      </c>
      <c r="G100" s="21">
        <f t="shared" si="2"/>
        <v>0</v>
      </c>
      <c r="H100" s="35">
        <f t="shared" si="3"/>
        <v>0</v>
      </c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</row>
    <row r="101" spans="1:19" ht="15">
      <c r="A101" s="74"/>
      <c r="B101" s="59"/>
      <c r="C101" s="59"/>
      <c r="D101" s="63"/>
      <c r="E101" s="28">
        <v>169</v>
      </c>
      <c r="F101" s="29" t="s">
        <v>58</v>
      </c>
      <c r="G101" s="21">
        <f t="shared" si="2"/>
        <v>588</v>
      </c>
      <c r="H101" s="35">
        <f t="shared" si="3"/>
        <v>588</v>
      </c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</row>
    <row r="102" spans="1:19" ht="15">
      <c r="A102" s="74"/>
      <c r="B102" s="59"/>
      <c r="C102" s="59"/>
      <c r="D102" s="63"/>
      <c r="E102" s="30">
        <v>322</v>
      </c>
      <c r="F102" s="31" t="s">
        <v>59</v>
      </c>
      <c r="G102" s="21">
        <f t="shared" si="2"/>
        <v>0</v>
      </c>
      <c r="H102" s="35">
        <f t="shared" si="3"/>
        <v>0</v>
      </c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</row>
    <row r="103" spans="1:19" ht="15">
      <c r="A103" s="74"/>
      <c r="B103" s="59"/>
      <c r="C103" s="59"/>
      <c r="D103" s="63"/>
      <c r="E103" s="32">
        <v>324</v>
      </c>
      <c r="F103" s="27" t="s">
        <v>60</v>
      </c>
      <c r="G103" s="21">
        <f t="shared" si="2"/>
        <v>36602</v>
      </c>
      <c r="H103" s="35">
        <f t="shared" si="3"/>
        <v>36602</v>
      </c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</row>
    <row r="104" spans="1:19" ht="15">
      <c r="A104" s="74"/>
      <c r="B104" s="59"/>
      <c r="C104" s="59"/>
      <c r="D104" s="63"/>
      <c r="E104" s="32">
        <v>413</v>
      </c>
      <c r="F104" s="27" t="s">
        <v>61</v>
      </c>
      <c r="G104" s="21">
        <f t="shared" si="2"/>
        <v>0</v>
      </c>
      <c r="H104" s="35">
        <f t="shared" si="3"/>
        <v>0</v>
      </c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</row>
    <row r="105" spans="1:19" ht="25.5">
      <c r="A105" s="74"/>
      <c r="B105" s="59"/>
      <c r="C105" s="59"/>
      <c r="D105" s="63"/>
      <c r="E105" s="19">
        <v>414</v>
      </c>
      <c r="F105" s="33" t="s">
        <v>62</v>
      </c>
      <c r="G105" s="21">
        <f t="shared" si="2"/>
        <v>0</v>
      </c>
      <c r="H105" s="35">
        <f t="shared" si="3"/>
        <v>0</v>
      </c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</row>
    <row r="106" spans="1:19" ht="15">
      <c r="A106" s="74"/>
      <c r="B106" s="59"/>
      <c r="C106" s="59"/>
      <c r="D106" s="63"/>
      <c r="E106" s="34">
        <v>416</v>
      </c>
      <c r="F106" s="20" t="s">
        <v>63</v>
      </c>
      <c r="G106" s="21">
        <f t="shared" si="2"/>
        <v>0</v>
      </c>
      <c r="H106" s="35">
        <f t="shared" si="3"/>
        <v>0</v>
      </c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</row>
    <row r="107" spans="1:19" ht="25.5">
      <c r="A107" s="74"/>
      <c r="B107" s="59"/>
      <c r="C107" s="59"/>
      <c r="D107" s="63"/>
      <c r="E107" s="34">
        <v>418</v>
      </c>
      <c r="F107" s="23" t="s">
        <v>64</v>
      </c>
      <c r="G107" s="21">
        <f t="shared" si="2"/>
        <v>0</v>
      </c>
      <c r="H107" s="35">
        <f t="shared" si="3"/>
        <v>0</v>
      </c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</row>
    <row r="108" spans="1:19" ht="15">
      <c r="A108" s="74"/>
      <c r="B108" s="59"/>
      <c r="C108" s="59"/>
      <c r="D108" s="63"/>
      <c r="E108" s="28">
        <v>419</v>
      </c>
      <c r="F108" s="36" t="s">
        <v>65</v>
      </c>
      <c r="G108" s="21">
        <f t="shared" si="2"/>
        <v>0</v>
      </c>
      <c r="H108" s="35">
        <f t="shared" si="3"/>
        <v>0</v>
      </c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</row>
    <row r="109" spans="1:19" ht="25.5">
      <c r="A109" s="74"/>
      <c r="B109" s="59"/>
      <c r="C109" s="59"/>
      <c r="D109" s="63"/>
      <c r="E109" s="30">
        <v>421</v>
      </c>
      <c r="F109" s="31" t="s">
        <v>66</v>
      </c>
      <c r="G109" s="21">
        <f>SUM(H109:S109)</f>
        <v>0</v>
      </c>
      <c r="H109" s="35">
        <f t="shared" si="3"/>
        <v>0</v>
      </c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</row>
    <row r="110" spans="1:19" ht="25.5">
      <c r="A110" s="75"/>
      <c r="B110" s="60"/>
      <c r="C110" s="60"/>
      <c r="D110" s="64"/>
      <c r="E110" s="30">
        <v>423</v>
      </c>
      <c r="F110" s="31" t="s">
        <v>67</v>
      </c>
      <c r="G110" s="21">
        <f t="shared" si="2"/>
        <v>0</v>
      </c>
      <c r="H110" s="35">
        <f t="shared" si="3"/>
        <v>0</v>
      </c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</row>
    <row r="111" spans="1:19" ht="14.25">
      <c r="A111" s="65"/>
      <c r="B111" s="65"/>
      <c r="C111" s="65"/>
      <c r="D111" s="65"/>
      <c r="E111" s="37"/>
      <c r="F111" s="37" t="s">
        <v>68</v>
      </c>
      <c r="G111" s="21">
        <f>SUM(H111:S111)</f>
        <v>118676</v>
      </c>
      <c r="H111" s="50">
        <f>SUM(H78:H110)</f>
        <v>118676</v>
      </c>
      <c r="I111" s="50">
        <f t="shared" ref="I111:S111" si="4">SUM(I78:I110)</f>
        <v>0</v>
      </c>
      <c r="J111" s="50">
        <f t="shared" si="4"/>
        <v>0</v>
      </c>
      <c r="K111" s="50">
        <f t="shared" si="4"/>
        <v>0</v>
      </c>
      <c r="L111" s="50">
        <f t="shared" si="4"/>
        <v>0</v>
      </c>
      <c r="M111" s="50">
        <f t="shared" si="4"/>
        <v>0</v>
      </c>
      <c r="N111" s="50">
        <f t="shared" si="4"/>
        <v>0</v>
      </c>
      <c r="O111" s="50">
        <f t="shared" si="4"/>
        <v>0</v>
      </c>
      <c r="P111" s="50">
        <f t="shared" si="4"/>
        <v>0</v>
      </c>
      <c r="Q111" s="50">
        <f t="shared" si="4"/>
        <v>0</v>
      </c>
      <c r="R111" s="50">
        <f t="shared" si="4"/>
        <v>0</v>
      </c>
      <c r="S111" s="50">
        <f t="shared" si="4"/>
        <v>0</v>
      </c>
    </row>
    <row r="112" spans="1:19" ht="15">
      <c r="C112" s="2"/>
      <c r="D112" s="54"/>
      <c r="E112" s="54"/>
      <c r="F112" s="54"/>
      <c r="G112" s="2"/>
      <c r="H112" s="40"/>
      <c r="I112" s="41"/>
      <c r="J112" s="41"/>
      <c r="K112" s="42"/>
      <c r="L112" s="66"/>
      <c r="M112" s="66"/>
      <c r="N112" s="66"/>
      <c r="O112" s="66"/>
      <c r="P112" s="66"/>
    </row>
    <row r="113" spans="3:16" ht="90.75" customHeight="1">
      <c r="D113" s="55" t="s">
        <v>69</v>
      </c>
      <c r="E113" s="55"/>
      <c r="F113" s="55"/>
      <c r="G113" s="1" t="s">
        <v>70</v>
      </c>
      <c r="H113" s="43"/>
      <c r="I113" s="44"/>
      <c r="J113" s="45"/>
      <c r="K113" s="46"/>
      <c r="L113" s="44"/>
      <c r="M113" s="44"/>
      <c r="N113" s="44"/>
      <c r="O113" s="44"/>
      <c r="P113" s="44"/>
    </row>
    <row r="114" spans="3:16">
      <c r="G114" s="53" t="s">
        <v>71</v>
      </c>
      <c r="H114" s="53"/>
      <c r="J114" s="1" t="s">
        <v>72</v>
      </c>
    </row>
    <row r="115" spans="3:16" ht="15">
      <c r="C115" s="43"/>
      <c r="D115" s="43"/>
      <c r="E115" s="43"/>
      <c r="F115" s="47"/>
      <c r="G115" s="56" t="s">
        <v>73</v>
      </c>
      <c r="H115" s="56"/>
    </row>
    <row r="116" spans="3:16" ht="51.75" customHeight="1">
      <c r="D116" s="55" t="s">
        <v>74</v>
      </c>
      <c r="E116" s="55"/>
      <c r="F116" s="55"/>
      <c r="G116" s="1" t="s">
        <v>70</v>
      </c>
      <c r="H116" s="43"/>
      <c r="I116" s="44"/>
      <c r="J116" s="45"/>
      <c r="K116" s="46"/>
    </row>
    <row r="117" spans="3:16">
      <c r="G117" s="53" t="s">
        <v>71</v>
      </c>
      <c r="H117" s="53"/>
      <c r="J117" s="1" t="s">
        <v>72</v>
      </c>
    </row>
  </sheetData>
  <mergeCells count="68">
    <mergeCell ref="I16:I18"/>
    <mergeCell ref="J16:J18"/>
    <mergeCell ref="K16:K18"/>
    <mergeCell ref="L16:L18"/>
    <mergeCell ref="A2:G2"/>
    <mergeCell ref="A3:G3"/>
    <mergeCell ref="A6:S6"/>
    <mergeCell ref="A14:E14"/>
    <mergeCell ref="F14:F18"/>
    <mergeCell ref="G14:G18"/>
    <mergeCell ref="H14:S15"/>
    <mergeCell ref="A15:A51"/>
    <mergeCell ref="B15:E15"/>
    <mergeCell ref="B16:B51"/>
    <mergeCell ref="A61:G61"/>
    <mergeCell ref="S16:S18"/>
    <mergeCell ref="C17:C51"/>
    <mergeCell ref="D17:E17"/>
    <mergeCell ref="D18:D51"/>
    <mergeCell ref="A52:D52"/>
    <mergeCell ref="D53:F53"/>
    <mergeCell ref="L53:P53"/>
    <mergeCell ref="M16:M18"/>
    <mergeCell ref="N16:N18"/>
    <mergeCell ref="O16:O18"/>
    <mergeCell ref="P16:P18"/>
    <mergeCell ref="Q16:Q18"/>
    <mergeCell ref="R16:R18"/>
    <mergeCell ref="C16:E16"/>
    <mergeCell ref="H16:H18"/>
    <mergeCell ref="D54:F54"/>
    <mergeCell ref="G55:H55"/>
    <mergeCell ref="G56:H56"/>
    <mergeCell ref="D57:F57"/>
    <mergeCell ref="G58:H58"/>
    <mergeCell ref="L112:P112"/>
    <mergeCell ref="N75:N77"/>
    <mergeCell ref="O75:O77"/>
    <mergeCell ref="P75:P77"/>
    <mergeCell ref="A62:G62"/>
    <mergeCell ref="A65:S65"/>
    <mergeCell ref="A73:E73"/>
    <mergeCell ref="F73:F77"/>
    <mergeCell ref="G73:G77"/>
    <mergeCell ref="H73:S74"/>
    <mergeCell ref="A74:A110"/>
    <mergeCell ref="B74:E74"/>
    <mergeCell ref="B75:B110"/>
    <mergeCell ref="C75:E75"/>
    <mergeCell ref="R75:R77"/>
    <mergeCell ref="S75:S77"/>
    <mergeCell ref="Q75:Q77"/>
    <mergeCell ref="C76:C110"/>
    <mergeCell ref="D76:E76"/>
    <mergeCell ref="D77:D110"/>
    <mergeCell ref="A111:D111"/>
    <mergeCell ref="L75:L77"/>
    <mergeCell ref="M75:M77"/>
    <mergeCell ref="H75:H77"/>
    <mergeCell ref="I75:I77"/>
    <mergeCell ref="J75:J77"/>
    <mergeCell ref="K75:K77"/>
    <mergeCell ref="G117:H117"/>
    <mergeCell ref="D112:F112"/>
    <mergeCell ref="D113:F113"/>
    <mergeCell ref="G114:H114"/>
    <mergeCell ref="G115:H115"/>
    <mergeCell ref="D116:F116"/>
  </mergeCells>
  <pageMargins left="0.25" right="0.25" top="0.75" bottom="0.75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17"/>
  <sheetViews>
    <sheetView workbookViewId="0">
      <selection activeCell="M20" sqref="M20"/>
    </sheetView>
  </sheetViews>
  <sheetFormatPr defaultRowHeight="12.75"/>
  <cols>
    <col min="1" max="1" width="3.42578125" style="1" customWidth="1"/>
    <col min="2" max="2" width="5.28515625" style="1" customWidth="1"/>
    <col min="3" max="3" width="4.5703125" style="1" customWidth="1"/>
    <col min="4" max="4" width="5.28515625" style="1" customWidth="1"/>
    <col min="5" max="5" width="10.140625" style="1" customWidth="1"/>
    <col min="6" max="6" width="48.85546875" style="1" customWidth="1"/>
    <col min="7" max="7" width="11.28515625" style="1" customWidth="1"/>
    <col min="8" max="8" width="10.7109375" style="1" customWidth="1"/>
    <col min="9" max="9" width="11.140625" style="1" customWidth="1"/>
    <col min="10" max="10" width="9.85546875" style="1" customWidth="1"/>
    <col min="11" max="11" width="11" style="1" customWidth="1"/>
    <col min="12" max="19" width="9.85546875" style="1" customWidth="1"/>
    <col min="20" max="16384" width="9.140625" style="1"/>
  </cols>
  <sheetData>
    <row r="1" spans="1:19" ht="24.75" customHeight="1">
      <c r="O1" s="2"/>
      <c r="S1" s="3" t="s">
        <v>0</v>
      </c>
    </row>
    <row r="2" spans="1:19" ht="15" customHeight="1">
      <c r="A2" s="76"/>
      <c r="B2" s="76"/>
      <c r="C2" s="76"/>
      <c r="D2" s="76"/>
      <c r="E2" s="76"/>
      <c r="F2" s="76"/>
      <c r="G2" s="76"/>
      <c r="O2" s="4"/>
      <c r="P2" s="5"/>
      <c r="S2" s="3" t="s">
        <v>1</v>
      </c>
    </row>
    <row r="3" spans="1:19" ht="12.75" customHeight="1">
      <c r="A3" s="67"/>
      <c r="B3" s="67"/>
      <c r="C3" s="67"/>
      <c r="D3" s="67"/>
      <c r="E3" s="67"/>
      <c r="F3" s="67"/>
      <c r="G3" s="67"/>
      <c r="O3" s="4"/>
      <c r="P3" s="5"/>
      <c r="S3" s="3" t="s">
        <v>2</v>
      </c>
    </row>
    <row r="4" spans="1:19" ht="12.75" customHeight="1">
      <c r="A4" s="6"/>
      <c r="B4" s="6"/>
      <c r="C4" s="6"/>
      <c r="D4" s="6"/>
      <c r="E4" s="6"/>
      <c r="F4" s="6"/>
      <c r="G4" s="6"/>
      <c r="O4" s="4"/>
      <c r="P4" s="5"/>
      <c r="S4" s="1" t="s">
        <v>3</v>
      </c>
    </row>
    <row r="5" spans="1:19" ht="12.75" customHeight="1">
      <c r="A5" s="6"/>
      <c r="B5" s="6"/>
      <c r="C5" s="6"/>
      <c r="D5" s="6"/>
      <c r="E5" s="6"/>
      <c r="F5" s="6"/>
      <c r="G5" s="6"/>
      <c r="O5" s="4"/>
      <c r="P5" s="5"/>
      <c r="Q5" s="5"/>
      <c r="R5" s="5"/>
      <c r="S5" s="3"/>
    </row>
    <row r="6" spans="1:19" ht="45" customHeight="1">
      <c r="A6" s="68" t="s">
        <v>4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</row>
    <row r="7" spans="1:19" ht="45" customHeight="1">
      <c r="A7" s="7"/>
      <c r="B7" s="8"/>
      <c r="C7" s="9" t="s">
        <v>5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>
      <c r="A8" s="10"/>
      <c r="B8" s="11" t="s">
        <v>6</v>
      </c>
      <c r="C8" s="12" t="s">
        <v>7</v>
      </c>
      <c r="D8" s="13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5.75" customHeight="1">
      <c r="A9" s="10"/>
      <c r="B9" s="10"/>
      <c r="C9" s="14" t="str">
        <f>'[3]СВОД 052'!C8</f>
        <v>Период 2021 год</v>
      </c>
      <c r="D9" s="13"/>
      <c r="E9" s="10"/>
      <c r="F9" s="10"/>
      <c r="G9" s="10"/>
      <c r="H9" s="10"/>
      <c r="I9" s="10"/>
      <c r="J9" s="10"/>
      <c r="K9" s="52">
        <v>44224</v>
      </c>
      <c r="L9" s="10"/>
      <c r="M9" s="10"/>
      <c r="N9" s="10"/>
      <c r="O9" s="10"/>
      <c r="P9" s="10"/>
      <c r="Q9" s="10"/>
      <c r="R9" s="10"/>
      <c r="S9" s="10"/>
    </row>
    <row r="10" spans="1:19" ht="15.75" customHeight="1">
      <c r="A10" s="10"/>
      <c r="B10" s="10"/>
      <c r="C10" s="14" t="s">
        <v>8</v>
      </c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>
      <c r="A11" s="15"/>
      <c r="B11" s="15"/>
      <c r="C11" s="14" t="s">
        <v>9</v>
      </c>
      <c r="D11" s="16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19" ht="15.75" customHeight="1">
      <c r="A12" s="15"/>
      <c r="B12" s="15"/>
      <c r="C12" s="14" t="s">
        <v>10</v>
      </c>
      <c r="D12" s="16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spans="1:19" ht="15.75" customHeight="1">
      <c r="A13" s="15"/>
      <c r="B13" s="15"/>
      <c r="C13" s="14"/>
      <c r="D13" s="16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19" ht="15.75" customHeight="1">
      <c r="A14" s="70" t="s">
        <v>11</v>
      </c>
      <c r="B14" s="71"/>
      <c r="C14" s="71"/>
      <c r="D14" s="71"/>
      <c r="E14" s="71"/>
      <c r="F14" s="72" t="s">
        <v>12</v>
      </c>
      <c r="G14" s="72" t="s">
        <v>13</v>
      </c>
      <c r="H14" s="61" t="s">
        <v>14</v>
      </c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</row>
    <row r="15" spans="1:19" ht="25.5" customHeight="1">
      <c r="A15" s="73" t="s">
        <v>15</v>
      </c>
      <c r="B15" s="61" t="s">
        <v>16</v>
      </c>
      <c r="C15" s="61"/>
      <c r="D15" s="61"/>
      <c r="E15" s="61"/>
      <c r="F15" s="72"/>
      <c r="G15" s="72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</row>
    <row r="16" spans="1:19" ht="15.75" customHeight="1">
      <c r="A16" s="74"/>
      <c r="B16" s="58" t="s">
        <v>17</v>
      </c>
      <c r="C16" s="61" t="s">
        <v>18</v>
      </c>
      <c r="D16" s="61"/>
      <c r="E16" s="61"/>
      <c r="F16" s="72"/>
      <c r="G16" s="72"/>
      <c r="H16" s="57" t="s">
        <v>19</v>
      </c>
      <c r="I16" s="57" t="s">
        <v>20</v>
      </c>
      <c r="J16" s="57" t="s">
        <v>21</v>
      </c>
      <c r="K16" s="57" t="s">
        <v>22</v>
      </c>
      <c r="L16" s="57" t="s">
        <v>23</v>
      </c>
      <c r="M16" s="57" t="s">
        <v>24</v>
      </c>
      <c r="N16" s="57" t="s">
        <v>25</v>
      </c>
      <c r="O16" s="57" t="s">
        <v>26</v>
      </c>
      <c r="P16" s="57" t="s">
        <v>27</v>
      </c>
      <c r="Q16" s="57" t="s">
        <v>28</v>
      </c>
      <c r="R16" s="57" t="s">
        <v>29</v>
      </c>
      <c r="S16" s="57" t="s">
        <v>30</v>
      </c>
    </row>
    <row r="17" spans="1:19" ht="30" customHeight="1">
      <c r="A17" s="74"/>
      <c r="B17" s="59"/>
      <c r="C17" s="58" t="s">
        <v>79</v>
      </c>
      <c r="D17" s="61" t="s">
        <v>32</v>
      </c>
      <c r="E17" s="61"/>
      <c r="F17" s="72"/>
      <c r="G17" s="72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</row>
    <row r="18" spans="1:19" ht="30" customHeight="1">
      <c r="A18" s="74"/>
      <c r="B18" s="59"/>
      <c r="C18" s="59"/>
      <c r="D18" s="77" t="s">
        <v>33</v>
      </c>
      <c r="E18" s="18" t="s">
        <v>34</v>
      </c>
      <c r="F18" s="72"/>
      <c r="G18" s="72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</row>
    <row r="19" spans="1:19" ht="17.25" customHeight="1">
      <c r="A19" s="74"/>
      <c r="B19" s="59"/>
      <c r="C19" s="59"/>
      <c r="D19" s="78"/>
      <c r="E19" s="19">
        <v>111</v>
      </c>
      <c r="F19" s="20" t="s">
        <v>35</v>
      </c>
      <c r="G19" s="21">
        <f>SUM(H19:S19)</f>
        <v>14858</v>
      </c>
      <c r="H19" s="22">
        <f>567.8*2</f>
        <v>1135.5999999999999</v>
      </c>
      <c r="I19" s="22">
        <f>1135.6*2</f>
        <v>2271.1999999999998</v>
      </c>
      <c r="J19" s="22">
        <v>2271.1999999999998</v>
      </c>
      <c r="K19" s="22">
        <f>567.8*2</f>
        <v>1135.5999999999999</v>
      </c>
      <c r="L19" s="22">
        <f>567.8*2</f>
        <v>1135.5999999999999</v>
      </c>
      <c r="M19" s="22">
        <f>567.8*2</f>
        <v>1135.5999999999999</v>
      </c>
      <c r="N19" s="22">
        <f>1183.2*2</f>
        <v>2366.4</v>
      </c>
      <c r="O19" s="22">
        <v>1703.4</v>
      </c>
      <c r="P19" s="22">
        <v>1703.4</v>
      </c>
      <c r="Q19" s="22"/>
      <c r="R19" s="22"/>
      <c r="S19" s="22"/>
    </row>
    <row r="20" spans="1:19" ht="17.25" customHeight="1">
      <c r="A20" s="74"/>
      <c r="B20" s="59"/>
      <c r="C20" s="59"/>
      <c r="D20" s="78"/>
      <c r="E20" s="19">
        <v>112</v>
      </c>
      <c r="F20" s="23" t="s">
        <v>36</v>
      </c>
      <c r="G20" s="21">
        <f t="shared" ref="G20:G49" si="0">SUM(H20:S20)</f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1:19" ht="17.25" customHeight="1">
      <c r="A21" s="74"/>
      <c r="B21" s="59"/>
      <c r="C21" s="59"/>
      <c r="D21" s="78"/>
      <c r="E21" s="19">
        <v>113</v>
      </c>
      <c r="F21" s="23" t="s">
        <v>37</v>
      </c>
      <c r="G21" s="21">
        <f t="shared" si="0"/>
        <v>1323.8</v>
      </c>
      <c r="H21" s="22"/>
      <c r="I21" s="22"/>
      <c r="J21" s="22"/>
      <c r="K21" s="22"/>
      <c r="L21" s="22"/>
      <c r="M21" s="22"/>
      <c r="N21" s="22">
        <f>661.9*2</f>
        <v>1323.8</v>
      </c>
      <c r="O21" s="22"/>
      <c r="P21" s="22"/>
      <c r="Q21" s="22"/>
      <c r="R21" s="22"/>
      <c r="S21" s="22"/>
    </row>
    <row r="22" spans="1:19" ht="17.25" customHeight="1">
      <c r="A22" s="74"/>
      <c r="B22" s="59"/>
      <c r="C22" s="59"/>
      <c r="D22" s="78"/>
      <c r="E22" s="19">
        <v>121</v>
      </c>
      <c r="F22" s="23" t="s">
        <v>38</v>
      </c>
      <c r="G22" s="21">
        <f t="shared" si="0"/>
        <v>802.8</v>
      </c>
      <c r="H22" s="22">
        <f>30.7*2</f>
        <v>61.4</v>
      </c>
      <c r="I22" s="22">
        <v>122.6</v>
      </c>
      <c r="J22" s="22">
        <v>122.8</v>
      </c>
      <c r="K22" s="22">
        <f>30.7*2</f>
        <v>61.4</v>
      </c>
      <c r="L22" s="22">
        <f>30.7*2</f>
        <v>61.4</v>
      </c>
      <c r="M22" s="22">
        <f>30.7*2</f>
        <v>61.4</v>
      </c>
      <c r="N22" s="22">
        <f>63.8*2</f>
        <v>127.6</v>
      </c>
      <c r="O22" s="22">
        <v>92.1</v>
      </c>
      <c r="P22" s="22">
        <v>92.1</v>
      </c>
      <c r="Q22" s="22"/>
      <c r="R22" s="22"/>
      <c r="S22" s="22"/>
    </row>
    <row r="23" spans="1:19" ht="17.25" customHeight="1">
      <c r="A23" s="74"/>
      <c r="B23" s="59"/>
      <c r="C23" s="59"/>
      <c r="D23" s="78"/>
      <c r="E23" s="19">
        <v>122</v>
      </c>
      <c r="F23" s="23" t="s">
        <v>39</v>
      </c>
      <c r="G23" s="21">
        <f t="shared" si="0"/>
        <v>468.4</v>
      </c>
      <c r="H23" s="22">
        <f>17.9*2</f>
        <v>35.799999999999997</v>
      </c>
      <c r="I23" s="22">
        <f>35.8*2</f>
        <v>71.599999999999994</v>
      </c>
      <c r="J23" s="22">
        <v>71.599999999999994</v>
      </c>
      <c r="K23" s="22">
        <f>17.9*2</f>
        <v>35.799999999999997</v>
      </c>
      <c r="L23" s="22">
        <f>17.9*2</f>
        <v>35.799999999999997</v>
      </c>
      <c r="M23" s="22">
        <f>17.9*2</f>
        <v>35.799999999999997</v>
      </c>
      <c r="N23" s="22">
        <f>37.3*2</f>
        <v>74.599999999999994</v>
      </c>
      <c r="O23" s="22">
        <v>53.7</v>
      </c>
      <c r="P23" s="22">
        <v>53.7</v>
      </c>
      <c r="Q23" s="22"/>
      <c r="R23" s="22"/>
      <c r="S23" s="22"/>
    </row>
    <row r="24" spans="1:19" ht="17.25" customHeight="1">
      <c r="A24" s="74"/>
      <c r="B24" s="59"/>
      <c r="C24" s="59"/>
      <c r="D24" s="78"/>
      <c r="E24" s="19">
        <v>123</v>
      </c>
      <c r="F24" s="23" t="s">
        <v>40</v>
      </c>
      <c r="G24" s="21">
        <f t="shared" si="0"/>
        <v>0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</row>
    <row r="25" spans="1:19" ht="26.25" customHeight="1">
      <c r="A25" s="74"/>
      <c r="B25" s="59"/>
      <c r="C25" s="59"/>
      <c r="D25" s="78"/>
      <c r="E25" s="19">
        <v>124</v>
      </c>
      <c r="F25" s="20" t="s">
        <v>41</v>
      </c>
      <c r="G25" s="21">
        <f t="shared" si="0"/>
        <v>298</v>
      </c>
      <c r="H25" s="22">
        <f>11.4*2</f>
        <v>22.8</v>
      </c>
      <c r="I25" s="22">
        <f>22.8*2</f>
        <v>45.6</v>
      </c>
      <c r="J25" s="22">
        <v>45.6</v>
      </c>
      <c r="K25" s="22">
        <f>11.4*2</f>
        <v>22.8</v>
      </c>
      <c r="L25" s="22">
        <f>11.4*2</f>
        <v>22.8</v>
      </c>
      <c r="M25" s="22">
        <f>11.4*2</f>
        <v>22.8</v>
      </c>
      <c r="N25" s="22">
        <f>23.6*2</f>
        <v>47.2</v>
      </c>
      <c r="O25" s="22">
        <v>34.200000000000003</v>
      </c>
      <c r="P25" s="22">
        <v>34.200000000000003</v>
      </c>
      <c r="Q25" s="22"/>
      <c r="R25" s="22"/>
      <c r="S25" s="22"/>
    </row>
    <row r="26" spans="1:19" ht="17.25" customHeight="1">
      <c r="A26" s="74"/>
      <c r="B26" s="59"/>
      <c r="C26" s="59"/>
      <c r="D26" s="78"/>
      <c r="E26" s="19">
        <v>131</v>
      </c>
      <c r="F26" s="20" t="s">
        <v>42</v>
      </c>
      <c r="G26" s="21">
        <f t="shared" si="0"/>
        <v>0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  <row r="27" spans="1:19" ht="17.25" customHeight="1">
      <c r="A27" s="74"/>
      <c r="B27" s="59"/>
      <c r="C27" s="59"/>
      <c r="D27" s="78"/>
      <c r="E27" s="19">
        <v>135</v>
      </c>
      <c r="F27" s="20" t="s">
        <v>43</v>
      </c>
      <c r="G27" s="21">
        <f t="shared" si="0"/>
        <v>0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</row>
    <row r="28" spans="1:19" ht="17.25" customHeight="1">
      <c r="A28" s="74"/>
      <c r="B28" s="59"/>
      <c r="C28" s="59"/>
      <c r="D28" s="78"/>
      <c r="E28" s="19">
        <v>136</v>
      </c>
      <c r="F28" s="20" t="s">
        <v>44</v>
      </c>
      <c r="G28" s="21">
        <f t="shared" si="0"/>
        <v>0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</row>
    <row r="29" spans="1:19" ht="17.25" hidden="1" customHeight="1">
      <c r="A29" s="74"/>
      <c r="B29" s="59"/>
      <c r="C29" s="59"/>
      <c r="D29" s="78"/>
      <c r="E29" s="19">
        <v>141</v>
      </c>
      <c r="F29" s="20" t="s">
        <v>45</v>
      </c>
      <c r="G29" s="21">
        <f t="shared" si="0"/>
        <v>0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</row>
    <row r="30" spans="1:19" ht="17.25" hidden="1" customHeight="1">
      <c r="A30" s="74"/>
      <c r="B30" s="59"/>
      <c r="C30" s="59"/>
      <c r="D30" s="78"/>
      <c r="E30" s="19">
        <v>142</v>
      </c>
      <c r="F30" s="20" t="s">
        <v>46</v>
      </c>
      <c r="G30" s="21">
        <f t="shared" si="0"/>
        <v>0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</row>
    <row r="31" spans="1:19" ht="17.25" hidden="1" customHeight="1">
      <c r="A31" s="74"/>
      <c r="B31" s="59"/>
      <c r="C31" s="59"/>
      <c r="D31" s="78"/>
      <c r="E31" s="19">
        <v>144</v>
      </c>
      <c r="F31" s="20" t="s">
        <v>47</v>
      </c>
      <c r="G31" s="21">
        <f t="shared" si="0"/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</row>
    <row r="32" spans="1:19" ht="17.25" hidden="1" customHeight="1">
      <c r="A32" s="74"/>
      <c r="B32" s="59"/>
      <c r="C32" s="59"/>
      <c r="D32" s="78"/>
      <c r="E32" s="19">
        <v>149</v>
      </c>
      <c r="F32" s="20" t="s">
        <v>48</v>
      </c>
      <c r="G32" s="21">
        <f t="shared" si="0"/>
        <v>0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</row>
    <row r="33" spans="1:19" ht="17.25" hidden="1" customHeight="1">
      <c r="A33" s="74"/>
      <c r="B33" s="59"/>
      <c r="C33" s="59"/>
      <c r="D33" s="78"/>
      <c r="E33" s="19">
        <v>151</v>
      </c>
      <c r="F33" s="20" t="s">
        <v>49</v>
      </c>
      <c r="G33" s="21">
        <f t="shared" si="0"/>
        <v>0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</row>
    <row r="34" spans="1:19" ht="17.25" hidden="1" customHeight="1">
      <c r="A34" s="74"/>
      <c r="B34" s="59"/>
      <c r="C34" s="59"/>
      <c r="D34" s="78"/>
      <c r="E34" s="19">
        <v>152</v>
      </c>
      <c r="F34" s="20" t="s">
        <v>50</v>
      </c>
      <c r="G34" s="21">
        <f t="shared" si="0"/>
        <v>0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</row>
    <row r="35" spans="1:19" ht="17.25" hidden="1" customHeight="1">
      <c r="A35" s="74"/>
      <c r="B35" s="59"/>
      <c r="C35" s="59"/>
      <c r="D35" s="78"/>
      <c r="E35" s="19">
        <v>153</v>
      </c>
      <c r="F35" s="20" t="s">
        <v>51</v>
      </c>
      <c r="G35" s="21">
        <f t="shared" si="0"/>
        <v>0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</row>
    <row r="36" spans="1:19" ht="17.25" hidden="1" customHeight="1">
      <c r="A36" s="74"/>
      <c r="B36" s="59"/>
      <c r="C36" s="59"/>
      <c r="D36" s="78"/>
      <c r="E36" s="19">
        <v>154</v>
      </c>
      <c r="F36" s="20" t="s">
        <v>52</v>
      </c>
      <c r="G36" s="21">
        <f t="shared" si="0"/>
        <v>0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</row>
    <row r="37" spans="1:19" ht="17.25" hidden="1" customHeight="1">
      <c r="A37" s="74"/>
      <c r="B37" s="59"/>
      <c r="C37" s="59"/>
      <c r="D37" s="78"/>
      <c r="E37" s="19">
        <v>156</v>
      </c>
      <c r="F37" s="20" t="s">
        <v>53</v>
      </c>
      <c r="G37" s="21">
        <f t="shared" si="0"/>
        <v>0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</row>
    <row r="38" spans="1:19" ht="17.25" hidden="1" customHeight="1">
      <c r="A38" s="74"/>
      <c r="B38" s="59"/>
      <c r="C38" s="59"/>
      <c r="D38" s="78"/>
      <c r="E38" s="19">
        <v>159</v>
      </c>
      <c r="F38" s="20" t="s">
        <v>54</v>
      </c>
      <c r="G38" s="21">
        <f t="shared" si="0"/>
        <v>0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</row>
    <row r="39" spans="1:19" ht="17.25" hidden="1" customHeight="1">
      <c r="A39" s="74"/>
      <c r="B39" s="59"/>
      <c r="C39" s="59"/>
      <c r="D39" s="78"/>
      <c r="E39" s="19">
        <v>161</v>
      </c>
      <c r="F39" s="20" t="s">
        <v>55</v>
      </c>
      <c r="G39" s="21">
        <f t="shared" si="0"/>
        <v>0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</row>
    <row r="40" spans="1:19" ht="17.25" hidden="1" customHeight="1">
      <c r="A40" s="74"/>
      <c r="B40" s="59"/>
      <c r="C40" s="59"/>
      <c r="D40" s="78"/>
      <c r="E40" s="19">
        <v>162</v>
      </c>
      <c r="F40" s="25" t="s">
        <v>56</v>
      </c>
      <c r="G40" s="21">
        <f t="shared" si="0"/>
        <v>0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</row>
    <row r="41" spans="1:19" ht="29.25" hidden="1" customHeight="1">
      <c r="A41" s="74"/>
      <c r="B41" s="59"/>
      <c r="C41" s="59"/>
      <c r="D41" s="78"/>
      <c r="E41" s="26">
        <v>165</v>
      </c>
      <c r="F41" s="27" t="s">
        <v>57</v>
      </c>
      <c r="G41" s="21">
        <f t="shared" si="0"/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</row>
    <row r="42" spans="1:19" ht="17.25" hidden="1" customHeight="1">
      <c r="A42" s="74"/>
      <c r="B42" s="59"/>
      <c r="C42" s="59"/>
      <c r="D42" s="78"/>
      <c r="E42" s="28">
        <v>169</v>
      </c>
      <c r="F42" s="29" t="s">
        <v>58</v>
      </c>
      <c r="G42" s="21">
        <f t="shared" si="0"/>
        <v>0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 ht="17.25" hidden="1" customHeight="1">
      <c r="A43" s="74"/>
      <c r="B43" s="59"/>
      <c r="C43" s="59"/>
      <c r="D43" s="78"/>
      <c r="E43" s="30">
        <v>322</v>
      </c>
      <c r="F43" s="31" t="s">
        <v>59</v>
      </c>
      <c r="G43" s="21">
        <f t="shared" si="0"/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</row>
    <row r="44" spans="1:19" ht="17.25" hidden="1" customHeight="1">
      <c r="A44" s="74"/>
      <c r="B44" s="59"/>
      <c r="C44" s="59"/>
      <c r="D44" s="78"/>
      <c r="E44" s="32">
        <v>324</v>
      </c>
      <c r="F44" s="27" t="s">
        <v>60</v>
      </c>
      <c r="G44" s="21">
        <f t="shared" si="0"/>
        <v>0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</row>
    <row r="45" spans="1:19" ht="17.25" hidden="1" customHeight="1">
      <c r="A45" s="74"/>
      <c r="B45" s="59"/>
      <c r="C45" s="59"/>
      <c r="D45" s="78"/>
      <c r="E45" s="32">
        <v>413</v>
      </c>
      <c r="F45" s="27" t="s">
        <v>61</v>
      </c>
      <c r="G45" s="21">
        <f t="shared" si="0"/>
        <v>0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</row>
    <row r="46" spans="1:19" ht="29.25" hidden="1" customHeight="1">
      <c r="A46" s="74"/>
      <c r="B46" s="59"/>
      <c r="C46" s="59"/>
      <c r="D46" s="78"/>
      <c r="E46" s="19">
        <v>414</v>
      </c>
      <c r="F46" s="33" t="s">
        <v>62</v>
      </c>
      <c r="G46" s="21">
        <f t="shared" si="0"/>
        <v>0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</row>
    <row r="47" spans="1:19" ht="17.25" hidden="1" customHeight="1">
      <c r="A47" s="74"/>
      <c r="B47" s="59"/>
      <c r="C47" s="59"/>
      <c r="D47" s="78"/>
      <c r="E47" s="34">
        <v>416</v>
      </c>
      <c r="F47" s="20" t="s">
        <v>63</v>
      </c>
      <c r="G47" s="21">
        <f t="shared" si="0"/>
        <v>0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</row>
    <row r="48" spans="1:19" ht="27.75" hidden="1" customHeight="1">
      <c r="A48" s="74"/>
      <c r="B48" s="59"/>
      <c r="C48" s="59"/>
      <c r="D48" s="78"/>
      <c r="E48" s="34">
        <v>418</v>
      </c>
      <c r="F48" s="23" t="s">
        <v>64</v>
      </c>
      <c r="G48" s="21">
        <f t="shared" si="0"/>
        <v>0</v>
      </c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</row>
    <row r="49" spans="1:20" ht="17.25" hidden="1" customHeight="1">
      <c r="A49" s="74"/>
      <c r="B49" s="59"/>
      <c r="C49" s="59"/>
      <c r="D49" s="78"/>
      <c r="E49" s="28">
        <v>419</v>
      </c>
      <c r="F49" s="36" t="s">
        <v>65</v>
      </c>
      <c r="G49" s="21">
        <f t="shared" si="0"/>
        <v>0</v>
      </c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</row>
    <row r="50" spans="1:20" ht="31.5" hidden="1" customHeight="1">
      <c r="A50" s="74"/>
      <c r="B50" s="59"/>
      <c r="C50" s="59"/>
      <c r="D50" s="78"/>
      <c r="E50" s="30">
        <v>421</v>
      </c>
      <c r="F50" s="31" t="s">
        <v>66</v>
      </c>
      <c r="G50" s="21">
        <f>SUM(H50:S50)</f>
        <v>0</v>
      </c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</row>
    <row r="51" spans="1:20" ht="27" customHeight="1">
      <c r="A51" s="75"/>
      <c r="B51" s="60"/>
      <c r="C51" s="60"/>
      <c r="D51" s="79"/>
      <c r="E51" s="30">
        <v>423</v>
      </c>
      <c r="F51" s="31" t="s">
        <v>67</v>
      </c>
      <c r="G51" s="21">
        <f>SUM(H51:S51)</f>
        <v>0</v>
      </c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</row>
    <row r="52" spans="1:20" ht="28.5" customHeight="1">
      <c r="A52" s="65"/>
      <c r="B52" s="65"/>
      <c r="C52" s="65"/>
      <c r="D52" s="65"/>
      <c r="E52" s="37"/>
      <c r="F52" s="37" t="s">
        <v>68</v>
      </c>
      <c r="G52" s="38">
        <f>SUM(H52:S52)</f>
        <v>17751</v>
      </c>
      <c r="H52" s="39">
        <f>SUM(H19:H51)</f>
        <v>1255.5999999999999</v>
      </c>
      <c r="I52" s="39">
        <f t="shared" ref="I52:S52" si="1">SUM(I19:I51)</f>
        <v>2510.9999999999995</v>
      </c>
      <c r="J52" s="39">
        <f t="shared" si="1"/>
        <v>2511.1999999999998</v>
      </c>
      <c r="K52" s="39">
        <f t="shared" si="1"/>
        <v>1255.5999999999999</v>
      </c>
      <c r="L52" s="39">
        <f t="shared" si="1"/>
        <v>1255.5999999999999</v>
      </c>
      <c r="M52" s="39">
        <f t="shared" si="1"/>
        <v>1255.5999999999999</v>
      </c>
      <c r="N52" s="39">
        <f t="shared" si="1"/>
        <v>3939.5999999999995</v>
      </c>
      <c r="O52" s="39">
        <f t="shared" si="1"/>
        <v>1883.4</v>
      </c>
      <c r="P52" s="39">
        <f t="shared" si="1"/>
        <v>1883.4</v>
      </c>
      <c r="Q52" s="39">
        <f t="shared" si="1"/>
        <v>0</v>
      </c>
      <c r="R52" s="39">
        <f t="shared" si="1"/>
        <v>0</v>
      </c>
      <c r="S52" s="39">
        <f t="shared" si="1"/>
        <v>0</v>
      </c>
    </row>
    <row r="53" spans="1:20" ht="19.5" customHeight="1">
      <c r="C53" s="2"/>
      <c r="D53" s="54"/>
      <c r="E53" s="54"/>
      <c r="F53" s="54"/>
      <c r="G53" s="2"/>
      <c r="H53" s="40"/>
      <c r="I53" s="41"/>
      <c r="J53" s="41"/>
      <c r="K53" s="42"/>
      <c r="L53" s="66"/>
      <c r="M53" s="66"/>
      <c r="N53" s="66"/>
      <c r="O53" s="66"/>
      <c r="P53" s="66"/>
    </row>
    <row r="54" spans="1:20" ht="95.25" customHeight="1">
      <c r="D54" s="55" t="s">
        <v>69</v>
      </c>
      <c r="E54" s="55"/>
      <c r="F54" s="55"/>
      <c r="G54" s="1" t="s">
        <v>70</v>
      </c>
      <c r="H54" s="43"/>
      <c r="I54" s="44"/>
      <c r="J54" s="45"/>
      <c r="K54" s="46"/>
      <c r="L54" s="44"/>
      <c r="M54" s="44"/>
      <c r="N54" s="44"/>
      <c r="O54" s="44"/>
      <c r="P54" s="44"/>
    </row>
    <row r="55" spans="1:20" ht="17.25" customHeight="1">
      <c r="G55" s="53" t="s">
        <v>71</v>
      </c>
      <c r="H55" s="53"/>
      <c r="J55" s="1" t="s">
        <v>72</v>
      </c>
    </row>
    <row r="56" spans="1:20" ht="15.75" customHeight="1">
      <c r="C56" s="43"/>
      <c r="D56" s="43"/>
      <c r="E56" s="43"/>
      <c r="F56" s="47"/>
      <c r="G56" s="56" t="s">
        <v>73</v>
      </c>
      <c r="H56" s="56"/>
    </row>
    <row r="57" spans="1:20" ht="49.5" customHeight="1">
      <c r="D57" s="55" t="s">
        <v>74</v>
      </c>
      <c r="E57" s="55"/>
      <c r="F57" s="55"/>
      <c r="G57" s="1" t="s">
        <v>70</v>
      </c>
      <c r="H57" s="43"/>
      <c r="I57" s="44"/>
      <c r="J57" s="45"/>
      <c r="K57" s="46"/>
    </row>
    <row r="58" spans="1:20" ht="15.75" customHeight="1">
      <c r="G58" s="53" t="s">
        <v>71</v>
      </c>
      <c r="H58" s="53"/>
      <c r="J58" s="1" t="s">
        <v>72</v>
      </c>
      <c r="T58" s="48"/>
    </row>
    <row r="59" spans="1:20" ht="31.5" customHeight="1"/>
    <row r="60" spans="1:20" ht="15.75" customHeight="1">
      <c r="O60" s="2"/>
      <c r="S60" s="3" t="s">
        <v>75</v>
      </c>
    </row>
    <row r="61" spans="1:20" ht="15.75" customHeight="1">
      <c r="A61" s="76"/>
      <c r="B61" s="76"/>
      <c r="C61" s="76"/>
      <c r="D61" s="76"/>
      <c r="E61" s="76"/>
      <c r="F61" s="76"/>
      <c r="G61" s="76"/>
      <c r="O61" s="4"/>
      <c r="P61" s="5"/>
      <c r="S61" s="3" t="s">
        <v>1</v>
      </c>
    </row>
    <row r="62" spans="1:20" ht="15.75" customHeight="1">
      <c r="A62" s="67"/>
      <c r="B62" s="67"/>
      <c r="C62" s="67"/>
      <c r="D62" s="67"/>
      <c r="E62" s="67"/>
      <c r="F62" s="67"/>
      <c r="G62" s="67"/>
      <c r="O62" s="4"/>
      <c r="P62" s="5"/>
      <c r="S62" s="3" t="s">
        <v>2</v>
      </c>
      <c r="T62" s="49"/>
    </row>
    <row r="63" spans="1:20" ht="11.25" customHeight="1">
      <c r="A63" s="6"/>
      <c r="B63" s="6"/>
      <c r="C63" s="6"/>
      <c r="D63" s="6"/>
      <c r="E63" s="6"/>
      <c r="F63" s="6"/>
      <c r="G63" s="6"/>
      <c r="O63" s="4"/>
      <c r="P63" s="5"/>
      <c r="S63" s="1" t="s">
        <v>3</v>
      </c>
    </row>
    <row r="64" spans="1:20" ht="18.75">
      <c r="A64" s="6"/>
      <c r="B64" s="6"/>
      <c r="C64" s="6"/>
      <c r="D64" s="6"/>
      <c r="E64" s="6"/>
      <c r="F64" s="6"/>
      <c r="G64" s="6"/>
      <c r="O64" s="4"/>
      <c r="P64" s="5"/>
      <c r="Q64" s="5"/>
      <c r="R64" s="5"/>
      <c r="S64" s="3"/>
    </row>
    <row r="65" spans="1:19" ht="54" customHeight="1">
      <c r="A65" s="68" t="s">
        <v>76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</row>
    <row r="66" spans="1:19" ht="15.75">
      <c r="A66" s="7"/>
      <c r="B66" s="8"/>
      <c r="C66" s="9" t="s">
        <v>5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ht="14.25">
      <c r="A67" s="10"/>
      <c r="B67" s="11" t="s">
        <v>6</v>
      </c>
      <c r="C67" s="12" t="s">
        <v>7</v>
      </c>
      <c r="D67" s="13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4.25">
      <c r="A68" s="10"/>
      <c r="B68" s="10"/>
      <c r="C68" s="14" t="str">
        <f>C9</f>
        <v>Период 2021 год</v>
      </c>
      <c r="D68" s="13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4.25">
      <c r="A69" s="10"/>
      <c r="B69" s="10"/>
      <c r="C69" s="14" t="s">
        <v>8</v>
      </c>
      <c r="D69" s="13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>
      <c r="A70" s="15"/>
      <c r="B70" s="15"/>
      <c r="C70" s="14" t="s">
        <v>9</v>
      </c>
      <c r="D70" s="16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19" ht="15.75">
      <c r="A71" s="15"/>
      <c r="B71" s="15"/>
      <c r="C71" s="14" t="s">
        <v>10</v>
      </c>
      <c r="D71" s="16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 spans="1:19" ht="15.75">
      <c r="A72" s="15"/>
      <c r="B72" s="15"/>
      <c r="C72" s="14"/>
      <c r="D72" s="16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</row>
    <row r="73" spans="1:19" ht="12.75" customHeight="1">
      <c r="A73" s="70" t="s">
        <v>11</v>
      </c>
      <c r="B73" s="71"/>
      <c r="C73" s="71"/>
      <c r="D73" s="71"/>
      <c r="E73" s="71"/>
      <c r="F73" s="72" t="s">
        <v>12</v>
      </c>
      <c r="G73" s="72" t="s">
        <v>13</v>
      </c>
      <c r="H73" s="61" t="s">
        <v>14</v>
      </c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</row>
    <row r="74" spans="1:19" ht="12.75" customHeight="1">
      <c r="A74" s="73" t="s">
        <v>15</v>
      </c>
      <c r="B74" s="61" t="s">
        <v>16</v>
      </c>
      <c r="C74" s="61"/>
      <c r="D74" s="61"/>
      <c r="E74" s="61"/>
      <c r="F74" s="72"/>
      <c r="G74" s="72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</row>
    <row r="75" spans="1:19" ht="12.75" customHeight="1">
      <c r="A75" s="74"/>
      <c r="B75" s="58" t="s">
        <v>77</v>
      </c>
      <c r="C75" s="61" t="s">
        <v>18</v>
      </c>
      <c r="D75" s="61"/>
      <c r="E75" s="61"/>
      <c r="F75" s="72"/>
      <c r="G75" s="72"/>
      <c r="H75" s="57" t="s">
        <v>19</v>
      </c>
      <c r="I75" s="57" t="s">
        <v>20</v>
      </c>
      <c r="J75" s="57" t="s">
        <v>21</v>
      </c>
      <c r="K75" s="57" t="s">
        <v>22</v>
      </c>
      <c r="L75" s="57" t="s">
        <v>23</v>
      </c>
      <c r="M75" s="57" t="s">
        <v>24</v>
      </c>
      <c r="N75" s="57" t="s">
        <v>25</v>
      </c>
      <c r="O75" s="57" t="s">
        <v>26</v>
      </c>
      <c r="P75" s="57" t="s">
        <v>27</v>
      </c>
      <c r="Q75" s="57" t="s">
        <v>28</v>
      </c>
      <c r="R75" s="57" t="s">
        <v>29</v>
      </c>
      <c r="S75" s="57" t="s">
        <v>30</v>
      </c>
    </row>
    <row r="76" spans="1:19" ht="12.75" customHeight="1">
      <c r="A76" s="74"/>
      <c r="B76" s="59"/>
      <c r="C76" s="58" t="s">
        <v>31</v>
      </c>
      <c r="D76" s="61" t="s">
        <v>32</v>
      </c>
      <c r="E76" s="61"/>
      <c r="F76" s="72"/>
      <c r="G76" s="72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</row>
    <row r="77" spans="1:19" ht="12.75" customHeight="1">
      <c r="A77" s="74"/>
      <c r="B77" s="59"/>
      <c r="C77" s="59"/>
      <c r="D77" s="62" t="s">
        <v>33</v>
      </c>
      <c r="E77" s="18" t="s">
        <v>34</v>
      </c>
      <c r="F77" s="72"/>
      <c r="G77" s="72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</row>
    <row r="78" spans="1:19" ht="15">
      <c r="A78" s="74"/>
      <c r="B78" s="59"/>
      <c r="C78" s="59"/>
      <c r="D78" s="63"/>
      <c r="E78" s="19">
        <v>111</v>
      </c>
      <c r="F78" s="20" t="s">
        <v>35</v>
      </c>
      <c r="G78" s="21">
        <f>SUM(H78:S78)</f>
        <v>14858</v>
      </c>
      <c r="H78" s="35">
        <f>G19</f>
        <v>14858</v>
      </c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</row>
    <row r="79" spans="1:19" ht="15">
      <c r="A79" s="74"/>
      <c r="B79" s="59"/>
      <c r="C79" s="59"/>
      <c r="D79" s="63"/>
      <c r="E79" s="19">
        <v>112</v>
      </c>
      <c r="F79" s="23" t="s">
        <v>36</v>
      </c>
      <c r="G79" s="21">
        <f t="shared" ref="G79:G110" si="2">SUM(H79:S79)</f>
        <v>0</v>
      </c>
      <c r="H79" s="35">
        <f t="shared" ref="H79:H110" si="3">G20</f>
        <v>0</v>
      </c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</row>
    <row r="80" spans="1:19" ht="15">
      <c r="A80" s="74"/>
      <c r="B80" s="59"/>
      <c r="C80" s="59"/>
      <c r="D80" s="63"/>
      <c r="E80" s="19">
        <v>113</v>
      </c>
      <c r="F80" s="23" t="s">
        <v>37</v>
      </c>
      <c r="G80" s="21">
        <f t="shared" si="2"/>
        <v>1323.8</v>
      </c>
      <c r="H80" s="35">
        <f t="shared" si="3"/>
        <v>1323.8</v>
      </c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</row>
    <row r="81" spans="1:19" ht="15">
      <c r="A81" s="74"/>
      <c r="B81" s="59"/>
      <c r="C81" s="59"/>
      <c r="D81" s="63"/>
      <c r="E81" s="19">
        <v>121</v>
      </c>
      <c r="F81" s="23" t="s">
        <v>38</v>
      </c>
      <c r="G81" s="21">
        <f t="shared" si="2"/>
        <v>802.8</v>
      </c>
      <c r="H81" s="35">
        <f t="shared" si="3"/>
        <v>802.8</v>
      </c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</row>
    <row r="82" spans="1:19" ht="25.5">
      <c r="A82" s="74"/>
      <c r="B82" s="59"/>
      <c r="C82" s="59"/>
      <c r="D82" s="63"/>
      <c r="E82" s="19">
        <v>122</v>
      </c>
      <c r="F82" s="23" t="s">
        <v>39</v>
      </c>
      <c r="G82" s="21">
        <f t="shared" si="2"/>
        <v>468.4</v>
      </c>
      <c r="H82" s="35">
        <f t="shared" si="3"/>
        <v>468.4</v>
      </c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</row>
    <row r="83" spans="1:19" ht="15">
      <c r="A83" s="74"/>
      <c r="B83" s="59"/>
      <c r="C83" s="59"/>
      <c r="D83" s="63"/>
      <c r="E83" s="19">
        <v>123</v>
      </c>
      <c r="F83" s="23" t="s">
        <v>40</v>
      </c>
      <c r="G83" s="21">
        <f t="shared" si="2"/>
        <v>0</v>
      </c>
      <c r="H83" s="35">
        <f t="shared" si="3"/>
        <v>0</v>
      </c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</row>
    <row r="84" spans="1:19" ht="25.5">
      <c r="A84" s="74"/>
      <c r="B84" s="59"/>
      <c r="C84" s="59"/>
      <c r="D84" s="63"/>
      <c r="E84" s="19">
        <v>124</v>
      </c>
      <c r="F84" s="20" t="s">
        <v>41</v>
      </c>
      <c r="G84" s="21">
        <f t="shared" si="2"/>
        <v>298</v>
      </c>
      <c r="H84" s="35">
        <f t="shared" si="3"/>
        <v>298</v>
      </c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</row>
    <row r="85" spans="1:19" ht="15">
      <c r="A85" s="74"/>
      <c r="B85" s="59"/>
      <c r="C85" s="59"/>
      <c r="D85" s="63"/>
      <c r="E85" s="19">
        <v>131</v>
      </c>
      <c r="F85" s="20" t="s">
        <v>42</v>
      </c>
      <c r="G85" s="21">
        <f t="shared" si="2"/>
        <v>0</v>
      </c>
      <c r="H85" s="35">
        <f t="shared" si="3"/>
        <v>0</v>
      </c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</row>
    <row r="86" spans="1:19" ht="15">
      <c r="A86" s="74"/>
      <c r="B86" s="59"/>
      <c r="C86" s="59"/>
      <c r="D86" s="63"/>
      <c r="E86" s="19">
        <v>135</v>
      </c>
      <c r="F86" s="20" t="s">
        <v>43</v>
      </c>
      <c r="G86" s="21">
        <f t="shared" si="2"/>
        <v>0</v>
      </c>
      <c r="H86" s="35">
        <f t="shared" si="3"/>
        <v>0</v>
      </c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</row>
    <row r="87" spans="1:19" ht="25.5">
      <c r="A87" s="74"/>
      <c r="B87" s="59"/>
      <c r="C87" s="59"/>
      <c r="D87" s="63"/>
      <c r="E87" s="19">
        <v>136</v>
      </c>
      <c r="F87" s="20" t="s">
        <v>44</v>
      </c>
      <c r="G87" s="21">
        <f t="shared" si="2"/>
        <v>0</v>
      </c>
      <c r="H87" s="35">
        <f t="shared" si="3"/>
        <v>0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</row>
    <row r="88" spans="1:19" ht="15">
      <c r="A88" s="74"/>
      <c r="B88" s="59"/>
      <c r="C88" s="59"/>
      <c r="D88" s="63"/>
      <c r="E88" s="19">
        <v>141</v>
      </c>
      <c r="F88" s="20" t="s">
        <v>45</v>
      </c>
      <c r="G88" s="21">
        <f t="shared" si="2"/>
        <v>0</v>
      </c>
      <c r="H88" s="35">
        <f t="shared" si="3"/>
        <v>0</v>
      </c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</row>
    <row r="89" spans="1:19" ht="25.5">
      <c r="A89" s="74"/>
      <c r="B89" s="59"/>
      <c r="C89" s="59"/>
      <c r="D89" s="63"/>
      <c r="E89" s="19">
        <v>142</v>
      </c>
      <c r="F89" s="20" t="s">
        <v>46</v>
      </c>
      <c r="G89" s="21">
        <f t="shared" si="2"/>
        <v>0</v>
      </c>
      <c r="H89" s="35">
        <f t="shared" si="3"/>
        <v>0</v>
      </c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</row>
    <row r="90" spans="1:19" ht="15">
      <c r="A90" s="74"/>
      <c r="B90" s="59"/>
      <c r="C90" s="59"/>
      <c r="D90" s="63"/>
      <c r="E90" s="19">
        <v>144</v>
      </c>
      <c r="F90" s="20" t="s">
        <v>47</v>
      </c>
      <c r="G90" s="21">
        <f t="shared" si="2"/>
        <v>0</v>
      </c>
      <c r="H90" s="35">
        <f t="shared" si="3"/>
        <v>0</v>
      </c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</row>
    <row r="91" spans="1:19" ht="15">
      <c r="A91" s="74"/>
      <c r="B91" s="59"/>
      <c r="C91" s="59"/>
      <c r="D91" s="63"/>
      <c r="E91" s="19">
        <v>149</v>
      </c>
      <c r="F91" s="20" t="s">
        <v>48</v>
      </c>
      <c r="G91" s="21">
        <f t="shared" si="2"/>
        <v>0</v>
      </c>
      <c r="H91" s="35">
        <f t="shared" si="3"/>
        <v>0</v>
      </c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</row>
    <row r="92" spans="1:19" ht="15">
      <c r="A92" s="74"/>
      <c r="B92" s="59"/>
      <c r="C92" s="59"/>
      <c r="D92" s="63"/>
      <c r="E92" s="19">
        <v>151</v>
      </c>
      <c r="F92" s="20" t="s">
        <v>49</v>
      </c>
      <c r="G92" s="21">
        <f t="shared" si="2"/>
        <v>0</v>
      </c>
      <c r="H92" s="35">
        <f t="shared" si="3"/>
        <v>0</v>
      </c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</row>
    <row r="93" spans="1:19" ht="15">
      <c r="A93" s="74"/>
      <c r="B93" s="59"/>
      <c r="C93" s="59"/>
      <c r="D93" s="63"/>
      <c r="E93" s="19">
        <v>152</v>
      </c>
      <c r="F93" s="20" t="s">
        <v>50</v>
      </c>
      <c r="G93" s="21">
        <f t="shared" si="2"/>
        <v>0</v>
      </c>
      <c r="H93" s="35">
        <f t="shared" si="3"/>
        <v>0</v>
      </c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</row>
    <row r="94" spans="1:19" ht="15">
      <c r="A94" s="74"/>
      <c r="B94" s="59"/>
      <c r="C94" s="59"/>
      <c r="D94" s="63"/>
      <c r="E94" s="19">
        <v>153</v>
      </c>
      <c r="F94" s="20" t="s">
        <v>51</v>
      </c>
      <c r="G94" s="21">
        <f t="shared" si="2"/>
        <v>0</v>
      </c>
      <c r="H94" s="35">
        <f t="shared" si="3"/>
        <v>0</v>
      </c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</row>
    <row r="95" spans="1:19" ht="15">
      <c r="A95" s="74"/>
      <c r="B95" s="59"/>
      <c r="C95" s="59"/>
      <c r="D95" s="63"/>
      <c r="E95" s="19">
        <v>154</v>
      </c>
      <c r="F95" s="20" t="s">
        <v>52</v>
      </c>
      <c r="G95" s="21">
        <f t="shared" si="2"/>
        <v>0</v>
      </c>
      <c r="H95" s="35">
        <f t="shared" si="3"/>
        <v>0</v>
      </c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</row>
    <row r="96" spans="1:19" ht="15">
      <c r="A96" s="74"/>
      <c r="B96" s="59"/>
      <c r="C96" s="59"/>
      <c r="D96" s="63"/>
      <c r="E96" s="19">
        <v>156</v>
      </c>
      <c r="F96" s="20" t="s">
        <v>53</v>
      </c>
      <c r="G96" s="21">
        <f t="shared" si="2"/>
        <v>0</v>
      </c>
      <c r="H96" s="35">
        <f t="shared" si="3"/>
        <v>0</v>
      </c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</row>
    <row r="97" spans="1:19" ht="15">
      <c r="A97" s="74"/>
      <c r="B97" s="59"/>
      <c r="C97" s="59"/>
      <c r="D97" s="63"/>
      <c r="E97" s="19">
        <v>159</v>
      </c>
      <c r="F97" s="20" t="s">
        <v>54</v>
      </c>
      <c r="G97" s="21">
        <f t="shared" si="2"/>
        <v>0</v>
      </c>
      <c r="H97" s="35">
        <f t="shared" si="3"/>
        <v>0</v>
      </c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</row>
    <row r="98" spans="1:19" ht="15">
      <c r="A98" s="74"/>
      <c r="B98" s="59"/>
      <c r="C98" s="59"/>
      <c r="D98" s="63"/>
      <c r="E98" s="19">
        <v>161</v>
      </c>
      <c r="F98" s="20" t="s">
        <v>55</v>
      </c>
      <c r="G98" s="21">
        <f t="shared" si="2"/>
        <v>0</v>
      </c>
      <c r="H98" s="35">
        <f t="shared" si="3"/>
        <v>0</v>
      </c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</row>
    <row r="99" spans="1:19" ht="15">
      <c r="A99" s="74"/>
      <c r="B99" s="59"/>
      <c r="C99" s="59"/>
      <c r="D99" s="63"/>
      <c r="E99" s="19">
        <v>162</v>
      </c>
      <c r="F99" s="25" t="s">
        <v>56</v>
      </c>
      <c r="G99" s="21">
        <f t="shared" si="2"/>
        <v>0</v>
      </c>
      <c r="H99" s="35">
        <f t="shared" si="3"/>
        <v>0</v>
      </c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</row>
    <row r="100" spans="1:19" ht="15">
      <c r="A100" s="74"/>
      <c r="B100" s="59"/>
      <c r="C100" s="59"/>
      <c r="D100" s="63"/>
      <c r="E100" s="26">
        <v>165</v>
      </c>
      <c r="F100" s="27" t="s">
        <v>57</v>
      </c>
      <c r="G100" s="21">
        <f t="shared" si="2"/>
        <v>0</v>
      </c>
      <c r="H100" s="35">
        <f t="shared" si="3"/>
        <v>0</v>
      </c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</row>
    <row r="101" spans="1:19" ht="15">
      <c r="A101" s="74"/>
      <c r="B101" s="59"/>
      <c r="C101" s="59"/>
      <c r="D101" s="63"/>
      <c r="E101" s="28">
        <v>169</v>
      </c>
      <c r="F101" s="29" t="s">
        <v>58</v>
      </c>
      <c r="G101" s="21">
        <f t="shared" si="2"/>
        <v>0</v>
      </c>
      <c r="H101" s="35">
        <f t="shared" si="3"/>
        <v>0</v>
      </c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</row>
    <row r="102" spans="1:19" ht="15">
      <c r="A102" s="74"/>
      <c r="B102" s="59"/>
      <c r="C102" s="59"/>
      <c r="D102" s="63"/>
      <c r="E102" s="30">
        <v>322</v>
      </c>
      <c r="F102" s="31" t="s">
        <v>59</v>
      </c>
      <c r="G102" s="21">
        <f t="shared" si="2"/>
        <v>0</v>
      </c>
      <c r="H102" s="35">
        <f t="shared" si="3"/>
        <v>0</v>
      </c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</row>
    <row r="103" spans="1:19" ht="15">
      <c r="A103" s="74"/>
      <c r="B103" s="59"/>
      <c r="C103" s="59"/>
      <c r="D103" s="63"/>
      <c r="E103" s="32">
        <v>324</v>
      </c>
      <c r="F103" s="27" t="s">
        <v>60</v>
      </c>
      <c r="G103" s="21">
        <f t="shared" si="2"/>
        <v>0</v>
      </c>
      <c r="H103" s="35">
        <f t="shared" si="3"/>
        <v>0</v>
      </c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</row>
    <row r="104" spans="1:19" ht="15">
      <c r="A104" s="74"/>
      <c r="B104" s="59"/>
      <c r="C104" s="59"/>
      <c r="D104" s="63"/>
      <c r="E104" s="32">
        <v>413</v>
      </c>
      <c r="F104" s="27" t="s">
        <v>61</v>
      </c>
      <c r="G104" s="21">
        <f t="shared" si="2"/>
        <v>0</v>
      </c>
      <c r="H104" s="35">
        <f t="shared" si="3"/>
        <v>0</v>
      </c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</row>
    <row r="105" spans="1:19" ht="25.5">
      <c r="A105" s="74"/>
      <c r="B105" s="59"/>
      <c r="C105" s="59"/>
      <c r="D105" s="63"/>
      <c r="E105" s="19">
        <v>414</v>
      </c>
      <c r="F105" s="33" t="s">
        <v>62</v>
      </c>
      <c r="G105" s="21">
        <f t="shared" si="2"/>
        <v>0</v>
      </c>
      <c r="H105" s="35">
        <f t="shared" si="3"/>
        <v>0</v>
      </c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</row>
    <row r="106" spans="1:19" ht="15">
      <c r="A106" s="74"/>
      <c r="B106" s="59"/>
      <c r="C106" s="59"/>
      <c r="D106" s="63"/>
      <c r="E106" s="34">
        <v>416</v>
      </c>
      <c r="F106" s="20" t="s">
        <v>63</v>
      </c>
      <c r="G106" s="21">
        <f t="shared" si="2"/>
        <v>0</v>
      </c>
      <c r="H106" s="35">
        <f t="shared" si="3"/>
        <v>0</v>
      </c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</row>
    <row r="107" spans="1:19" ht="25.5">
      <c r="A107" s="74"/>
      <c r="B107" s="59"/>
      <c r="C107" s="59"/>
      <c r="D107" s="63"/>
      <c r="E107" s="34">
        <v>418</v>
      </c>
      <c r="F107" s="23" t="s">
        <v>64</v>
      </c>
      <c r="G107" s="21">
        <f t="shared" si="2"/>
        <v>0</v>
      </c>
      <c r="H107" s="35">
        <f t="shared" si="3"/>
        <v>0</v>
      </c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</row>
    <row r="108" spans="1:19" ht="15">
      <c r="A108" s="74"/>
      <c r="B108" s="59"/>
      <c r="C108" s="59"/>
      <c r="D108" s="63"/>
      <c r="E108" s="28">
        <v>419</v>
      </c>
      <c r="F108" s="36" t="s">
        <v>65</v>
      </c>
      <c r="G108" s="21">
        <f t="shared" si="2"/>
        <v>0</v>
      </c>
      <c r="H108" s="35">
        <f t="shared" si="3"/>
        <v>0</v>
      </c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</row>
    <row r="109" spans="1:19" ht="25.5">
      <c r="A109" s="74"/>
      <c r="B109" s="59"/>
      <c r="C109" s="59"/>
      <c r="D109" s="63"/>
      <c r="E109" s="30">
        <v>421</v>
      </c>
      <c r="F109" s="31" t="s">
        <v>66</v>
      </c>
      <c r="G109" s="21">
        <f>SUM(H109:S109)</f>
        <v>0</v>
      </c>
      <c r="H109" s="35">
        <f t="shared" si="3"/>
        <v>0</v>
      </c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</row>
    <row r="110" spans="1:19" ht="25.5">
      <c r="A110" s="75"/>
      <c r="B110" s="60"/>
      <c r="C110" s="60"/>
      <c r="D110" s="64"/>
      <c r="E110" s="30">
        <v>423</v>
      </c>
      <c r="F110" s="31" t="s">
        <v>67</v>
      </c>
      <c r="G110" s="21">
        <f t="shared" si="2"/>
        <v>0</v>
      </c>
      <c r="H110" s="35">
        <f t="shared" si="3"/>
        <v>0</v>
      </c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</row>
    <row r="111" spans="1:19" ht="14.25">
      <c r="A111" s="65"/>
      <c r="B111" s="65"/>
      <c r="C111" s="65"/>
      <c r="D111" s="65"/>
      <c r="E111" s="37"/>
      <c r="F111" s="37" t="s">
        <v>68</v>
      </c>
      <c r="G111" s="21">
        <f>SUM(H111:S111)</f>
        <v>17751</v>
      </c>
      <c r="H111" s="50">
        <f>SUM(H78:H110)</f>
        <v>17751</v>
      </c>
      <c r="I111" s="50">
        <f t="shared" ref="I111:S111" si="4">SUM(I78:I110)</f>
        <v>0</v>
      </c>
      <c r="J111" s="50">
        <f t="shared" si="4"/>
        <v>0</v>
      </c>
      <c r="K111" s="50">
        <f t="shared" si="4"/>
        <v>0</v>
      </c>
      <c r="L111" s="50">
        <f t="shared" si="4"/>
        <v>0</v>
      </c>
      <c r="M111" s="50">
        <f t="shared" si="4"/>
        <v>0</v>
      </c>
      <c r="N111" s="50">
        <f t="shared" si="4"/>
        <v>0</v>
      </c>
      <c r="O111" s="50">
        <f t="shared" si="4"/>
        <v>0</v>
      </c>
      <c r="P111" s="50">
        <f t="shared" si="4"/>
        <v>0</v>
      </c>
      <c r="Q111" s="50">
        <f t="shared" si="4"/>
        <v>0</v>
      </c>
      <c r="R111" s="50">
        <f t="shared" si="4"/>
        <v>0</v>
      </c>
      <c r="S111" s="50">
        <f t="shared" si="4"/>
        <v>0</v>
      </c>
    </row>
    <row r="112" spans="1:19" ht="15">
      <c r="C112" s="2"/>
      <c r="D112" s="54"/>
      <c r="E112" s="54"/>
      <c r="F112" s="54"/>
      <c r="G112" s="2"/>
      <c r="H112" s="40"/>
      <c r="I112" s="41"/>
      <c r="J112" s="41"/>
      <c r="K112" s="42"/>
      <c r="L112" s="66"/>
      <c r="M112" s="66"/>
      <c r="N112" s="66"/>
      <c r="O112" s="66"/>
      <c r="P112" s="66"/>
    </row>
    <row r="113" spans="3:16" ht="90.75" customHeight="1">
      <c r="D113" s="55" t="s">
        <v>69</v>
      </c>
      <c r="E113" s="55"/>
      <c r="F113" s="55"/>
      <c r="G113" s="1" t="s">
        <v>70</v>
      </c>
      <c r="H113" s="43"/>
      <c r="I113" s="44"/>
      <c r="J113" s="45" t="s">
        <v>80</v>
      </c>
      <c r="K113" s="46"/>
      <c r="L113" s="44"/>
      <c r="M113" s="44"/>
      <c r="N113" s="44"/>
      <c r="O113" s="44"/>
      <c r="P113" s="44"/>
    </row>
    <row r="114" spans="3:16">
      <c r="G114" s="53" t="s">
        <v>71</v>
      </c>
      <c r="H114" s="53"/>
      <c r="J114" s="1" t="s">
        <v>72</v>
      </c>
    </row>
    <row r="115" spans="3:16" ht="15">
      <c r="C115" s="43"/>
      <c r="D115" s="43"/>
      <c r="E115" s="43"/>
      <c r="F115" s="47"/>
      <c r="G115" s="56" t="s">
        <v>73</v>
      </c>
      <c r="H115" s="56"/>
    </row>
    <row r="116" spans="3:16" ht="51.75" customHeight="1">
      <c r="D116" s="55" t="s">
        <v>74</v>
      </c>
      <c r="E116" s="55"/>
      <c r="F116" s="55"/>
      <c r="G116" s="1" t="s">
        <v>70</v>
      </c>
      <c r="H116" s="43"/>
      <c r="I116" s="44"/>
      <c r="J116" s="45" t="s">
        <v>81</v>
      </c>
      <c r="K116" s="46"/>
    </row>
    <row r="117" spans="3:16">
      <c r="G117" s="53" t="s">
        <v>71</v>
      </c>
      <c r="H117" s="53"/>
      <c r="J117" s="1" t="s">
        <v>72</v>
      </c>
    </row>
  </sheetData>
  <mergeCells count="68">
    <mergeCell ref="I16:I18"/>
    <mergeCell ref="J16:J18"/>
    <mergeCell ref="K16:K18"/>
    <mergeCell ref="L16:L18"/>
    <mergeCell ref="A2:G2"/>
    <mergeCell ref="A3:G3"/>
    <mergeCell ref="A6:S6"/>
    <mergeCell ref="A14:E14"/>
    <mergeCell ref="F14:F18"/>
    <mergeCell ref="G14:G18"/>
    <mergeCell ref="H14:S15"/>
    <mergeCell ref="A15:A51"/>
    <mergeCell ref="B15:E15"/>
    <mergeCell ref="B16:B51"/>
    <mergeCell ref="A61:G61"/>
    <mergeCell ref="S16:S18"/>
    <mergeCell ref="C17:C51"/>
    <mergeCell ref="D17:E17"/>
    <mergeCell ref="D18:D51"/>
    <mergeCell ref="A52:D52"/>
    <mergeCell ref="D53:F53"/>
    <mergeCell ref="L53:P53"/>
    <mergeCell ref="M16:M18"/>
    <mergeCell ref="N16:N18"/>
    <mergeCell ref="O16:O18"/>
    <mergeCell ref="P16:P18"/>
    <mergeCell ref="Q16:Q18"/>
    <mergeCell ref="R16:R18"/>
    <mergeCell ref="C16:E16"/>
    <mergeCell ref="H16:H18"/>
    <mergeCell ref="D54:F54"/>
    <mergeCell ref="G55:H55"/>
    <mergeCell ref="G56:H56"/>
    <mergeCell ref="D57:F57"/>
    <mergeCell ref="G58:H58"/>
    <mergeCell ref="L112:P112"/>
    <mergeCell ref="N75:N77"/>
    <mergeCell ref="O75:O77"/>
    <mergeCell ref="P75:P77"/>
    <mergeCell ref="A62:G62"/>
    <mergeCell ref="A65:S65"/>
    <mergeCell ref="A73:E73"/>
    <mergeCell ref="F73:F77"/>
    <mergeCell ref="G73:G77"/>
    <mergeCell ref="H73:S74"/>
    <mergeCell ref="A74:A110"/>
    <mergeCell ref="B74:E74"/>
    <mergeCell ref="B75:B110"/>
    <mergeCell ref="C75:E75"/>
    <mergeCell ref="R75:R77"/>
    <mergeCell ref="S75:S77"/>
    <mergeCell ref="Q75:Q77"/>
    <mergeCell ref="C76:C110"/>
    <mergeCell ref="D76:E76"/>
    <mergeCell ref="D77:D110"/>
    <mergeCell ref="A111:D111"/>
    <mergeCell ref="L75:L77"/>
    <mergeCell ref="M75:M77"/>
    <mergeCell ref="H75:H77"/>
    <mergeCell ref="I75:I77"/>
    <mergeCell ref="J75:J77"/>
    <mergeCell ref="K75:K77"/>
    <mergeCell ref="G117:H117"/>
    <mergeCell ref="D112:F112"/>
    <mergeCell ref="D113:F113"/>
    <mergeCell ref="G114:H114"/>
    <mergeCell ref="G115:H115"/>
    <mergeCell ref="D116:F116"/>
  </mergeCells>
  <pageMargins left="0.25" right="0.25" top="0.75" bottom="0.75" header="0.3" footer="0.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117"/>
  <sheetViews>
    <sheetView tabSelected="1" workbookViewId="0">
      <selection activeCell="M16" sqref="M16:M18"/>
    </sheetView>
  </sheetViews>
  <sheetFormatPr defaultRowHeight="12.75"/>
  <cols>
    <col min="1" max="1" width="3.42578125" style="1" customWidth="1"/>
    <col min="2" max="2" width="5.28515625" style="1" customWidth="1"/>
    <col min="3" max="3" width="4.5703125" style="1" customWidth="1"/>
    <col min="4" max="4" width="5.28515625" style="1" customWidth="1"/>
    <col min="5" max="5" width="10.140625" style="1" customWidth="1"/>
    <col min="6" max="6" width="48.85546875" style="1" customWidth="1"/>
    <col min="7" max="7" width="11.28515625" style="1" customWidth="1"/>
    <col min="8" max="8" width="10.7109375" style="1" customWidth="1"/>
    <col min="9" max="9" width="11.140625" style="1" customWidth="1"/>
    <col min="10" max="11" width="9.85546875" style="1" customWidth="1"/>
    <col min="12" max="12" width="11.7109375" style="1" customWidth="1"/>
    <col min="13" max="19" width="9.85546875" style="1" customWidth="1"/>
    <col min="20" max="16384" width="9.140625" style="1"/>
  </cols>
  <sheetData>
    <row r="1" spans="1:19" ht="24.75" customHeight="1">
      <c r="O1" s="2"/>
      <c r="S1" s="3" t="s">
        <v>0</v>
      </c>
    </row>
    <row r="2" spans="1:19" ht="15" customHeight="1">
      <c r="A2" s="76"/>
      <c r="B2" s="76"/>
      <c r="C2" s="76"/>
      <c r="D2" s="76"/>
      <c r="E2" s="76"/>
      <c r="F2" s="76"/>
      <c r="G2" s="76"/>
      <c r="O2" s="4"/>
      <c r="P2" s="5"/>
      <c r="S2" s="3" t="s">
        <v>1</v>
      </c>
    </row>
    <row r="3" spans="1:19" ht="12.75" customHeight="1">
      <c r="A3" s="67"/>
      <c r="B3" s="67"/>
      <c r="C3" s="67"/>
      <c r="D3" s="67"/>
      <c r="E3" s="67"/>
      <c r="F3" s="67"/>
      <c r="G3" s="67"/>
      <c r="O3" s="4"/>
      <c r="P3" s="5"/>
      <c r="S3" s="3" t="s">
        <v>2</v>
      </c>
    </row>
    <row r="4" spans="1:19" ht="12.75" customHeight="1">
      <c r="A4" s="6"/>
      <c r="B4" s="6"/>
      <c r="C4" s="6"/>
      <c r="D4" s="6"/>
      <c r="E4" s="6"/>
      <c r="F4" s="6"/>
      <c r="G4" s="6"/>
      <c r="O4" s="4"/>
      <c r="P4" s="5"/>
      <c r="S4" s="1" t="s">
        <v>3</v>
      </c>
    </row>
    <row r="5" spans="1:19" ht="12.75" customHeight="1">
      <c r="A5" s="6"/>
      <c r="B5" s="6"/>
      <c r="C5" s="6"/>
      <c r="D5" s="6"/>
      <c r="E5" s="6"/>
      <c r="F5" s="6"/>
      <c r="G5" s="6"/>
      <c r="O5" s="4"/>
      <c r="P5" s="5"/>
      <c r="Q5" s="5"/>
      <c r="R5" s="5"/>
      <c r="S5" s="3"/>
    </row>
    <row r="6" spans="1:19" ht="45" customHeight="1">
      <c r="A6" s="68" t="s">
        <v>4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</row>
    <row r="7" spans="1:19" ht="45" customHeight="1">
      <c r="A7" s="7"/>
      <c r="B7" s="8"/>
      <c r="C7" s="9" t="s">
        <v>5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>
      <c r="A8" s="10"/>
      <c r="B8" s="11" t="s">
        <v>6</v>
      </c>
      <c r="C8" s="12" t="s">
        <v>7</v>
      </c>
      <c r="D8" s="13"/>
      <c r="E8" s="10"/>
      <c r="F8" s="10"/>
      <c r="G8" s="10"/>
      <c r="H8" s="10"/>
      <c r="I8" s="10"/>
      <c r="J8" s="10"/>
      <c r="K8" s="10"/>
      <c r="L8" s="52">
        <v>44224</v>
      </c>
      <c r="M8" s="10"/>
      <c r="N8" s="10"/>
      <c r="O8" s="10"/>
      <c r="P8" s="10"/>
      <c r="Q8" s="10"/>
      <c r="R8" s="10"/>
      <c r="S8" s="10"/>
    </row>
    <row r="9" spans="1:19" ht="15.75" customHeight="1">
      <c r="A9" s="10"/>
      <c r="B9" s="10"/>
      <c r="C9" s="14" t="str">
        <f>'[4]СВОД 052'!C8</f>
        <v>Период 2021 год</v>
      </c>
      <c r="D9" s="1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>
      <c r="A10" s="10"/>
      <c r="B10" s="10"/>
      <c r="C10" s="14" t="s">
        <v>8</v>
      </c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>
      <c r="A11" s="15"/>
      <c r="B11" s="15"/>
      <c r="C11" s="14" t="s">
        <v>9</v>
      </c>
      <c r="D11" s="16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19" ht="15.75" customHeight="1">
      <c r="A12" s="15"/>
      <c r="B12" s="15"/>
      <c r="C12" s="14" t="s">
        <v>10</v>
      </c>
      <c r="D12" s="16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spans="1:19" ht="15.75" customHeight="1">
      <c r="A13" s="15"/>
      <c r="B13" s="15"/>
      <c r="C13" s="14"/>
      <c r="D13" s="16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19" ht="15.75" customHeight="1">
      <c r="A14" s="70" t="s">
        <v>11</v>
      </c>
      <c r="B14" s="71"/>
      <c r="C14" s="71"/>
      <c r="D14" s="71"/>
      <c r="E14" s="71"/>
      <c r="F14" s="72" t="s">
        <v>12</v>
      </c>
      <c r="G14" s="72" t="s">
        <v>13</v>
      </c>
      <c r="H14" s="61" t="s">
        <v>14</v>
      </c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</row>
    <row r="15" spans="1:19" ht="25.5" customHeight="1">
      <c r="A15" s="73" t="s">
        <v>15</v>
      </c>
      <c r="B15" s="61" t="s">
        <v>16</v>
      </c>
      <c r="C15" s="61"/>
      <c r="D15" s="61"/>
      <c r="E15" s="61"/>
      <c r="F15" s="72"/>
      <c r="G15" s="72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</row>
    <row r="16" spans="1:19" ht="15.75" customHeight="1">
      <c r="A16" s="74"/>
      <c r="B16" s="58" t="s">
        <v>17</v>
      </c>
      <c r="C16" s="61" t="s">
        <v>18</v>
      </c>
      <c r="D16" s="61"/>
      <c r="E16" s="61"/>
      <c r="F16" s="72"/>
      <c r="G16" s="72"/>
      <c r="H16" s="57" t="s">
        <v>19</v>
      </c>
      <c r="I16" s="57" t="s">
        <v>20</v>
      </c>
      <c r="J16" s="57" t="s">
        <v>21</v>
      </c>
      <c r="K16" s="57" t="s">
        <v>22</v>
      </c>
      <c r="L16" s="57" t="s">
        <v>23</v>
      </c>
      <c r="M16" s="57" t="s">
        <v>24</v>
      </c>
      <c r="N16" s="57" t="s">
        <v>25</v>
      </c>
      <c r="O16" s="57" t="s">
        <v>26</v>
      </c>
      <c r="P16" s="57" t="s">
        <v>27</v>
      </c>
      <c r="Q16" s="57" t="s">
        <v>28</v>
      </c>
      <c r="R16" s="57" t="s">
        <v>29</v>
      </c>
      <c r="S16" s="57" t="s">
        <v>30</v>
      </c>
    </row>
    <row r="17" spans="1:19" ht="30" customHeight="1">
      <c r="A17" s="74"/>
      <c r="B17" s="59"/>
      <c r="C17" s="58" t="s">
        <v>79</v>
      </c>
      <c r="D17" s="61" t="s">
        <v>32</v>
      </c>
      <c r="E17" s="61"/>
      <c r="F17" s="72"/>
      <c r="G17" s="72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</row>
    <row r="18" spans="1:19" ht="30" customHeight="1">
      <c r="A18" s="74"/>
      <c r="B18" s="59"/>
      <c r="C18" s="59"/>
      <c r="D18" s="77" t="s">
        <v>78</v>
      </c>
      <c r="E18" s="18" t="s">
        <v>34</v>
      </c>
      <c r="F18" s="72"/>
      <c r="G18" s="72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</row>
    <row r="19" spans="1:19" ht="17.25" customHeight="1">
      <c r="A19" s="74"/>
      <c r="B19" s="59"/>
      <c r="C19" s="59"/>
      <c r="D19" s="78"/>
      <c r="E19" s="19">
        <v>111</v>
      </c>
      <c r="F19" s="20" t="s">
        <v>35</v>
      </c>
      <c r="G19" s="21">
        <f>SUM(H19:S19)</f>
        <v>47510</v>
      </c>
      <c r="H19" s="80"/>
      <c r="I19" s="80">
        <v>5231</v>
      </c>
      <c r="J19" s="80">
        <v>2400</v>
      </c>
      <c r="K19" s="80">
        <v>6500</v>
      </c>
      <c r="L19" s="80">
        <v>4400</v>
      </c>
      <c r="M19" s="80">
        <v>4400</v>
      </c>
      <c r="N19" s="80">
        <v>4400</v>
      </c>
      <c r="O19" s="80">
        <v>4400</v>
      </c>
      <c r="P19" s="80">
        <v>4400</v>
      </c>
      <c r="Q19" s="80">
        <v>4500</v>
      </c>
      <c r="R19" s="80">
        <v>4500</v>
      </c>
      <c r="S19" s="80">
        <v>2379</v>
      </c>
    </row>
    <row r="20" spans="1:19" ht="17.25" customHeight="1">
      <c r="A20" s="74"/>
      <c r="B20" s="59"/>
      <c r="C20" s="59"/>
      <c r="D20" s="78"/>
      <c r="E20" s="19">
        <v>112</v>
      </c>
      <c r="F20" s="23" t="s">
        <v>36</v>
      </c>
      <c r="G20" s="21">
        <f t="shared" ref="G20:G49" si="0">SUM(H20:S20)</f>
        <v>0</v>
      </c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</row>
    <row r="21" spans="1:19" ht="17.25" customHeight="1">
      <c r="A21" s="74"/>
      <c r="B21" s="59"/>
      <c r="C21" s="59"/>
      <c r="D21" s="78"/>
      <c r="E21" s="19">
        <v>113</v>
      </c>
      <c r="F21" s="23" t="s">
        <v>37</v>
      </c>
      <c r="G21" s="21">
        <f t="shared" si="0"/>
        <v>2828</v>
      </c>
      <c r="H21" s="80"/>
      <c r="I21" s="80">
        <v>280</v>
      </c>
      <c r="J21" s="80">
        <v>280</v>
      </c>
      <c r="K21" s="80">
        <v>280</v>
      </c>
      <c r="L21" s="80">
        <v>280</v>
      </c>
      <c r="M21" s="80">
        <v>280</v>
      </c>
      <c r="N21" s="80">
        <v>280</v>
      </c>
      <c r="O21" s="80">
        <v>280</v>
      </c>
      <c r="P21" s="80">
        <v>280</v>
      </c>
      <c r="Q21" s="80">
        <v>280</v>
      </c>
      <c r="R21" s="80">
        <v>280</v>
      </c>
      <c r="S21" s="80">
        <v>28</v>
      </c>
    </row>
    <row r="22" spans="1:19" ht="17.25" customHeight="1">
      <c r="A22" s="74"/>
      <c r="B22" s="59"/>
      <c r="C22" s="59"/>
      <c r="D22" s="78"/>
      <c r="E22" s="19">
        <v>121</v>
      </c>
      <c r="F22" s="23" t="s">
        <v>38</v>
      </c>
      <c r="G22" s="21">
        <f t="shared" si="0"/>
        <v>2547</v>
      </c>
      <c r="H22" s="80"/>
      <c r="I22" s="80">
        <v>250</v>
      </c>
      <c r="J22" s="80">
        <v>250</v>
      </c>
      <c r="K22" s="80">
        <v>250</v>
      </c>
      <c r="L22" s="80">
        <v>250</v>
      </c>
      <c r="M22" s="80">
        <v>250</v>
      </c>
      <c r="N22" s="80">
        <v>250</v>
      </c>
      <c r="O22" s="80">
        <v>250</v>
      </c>
      <c r="P22" s="80">
        <v>250</v>
      </c>
      <c r="Q22" s="80">
        <v>250</v>
      </c>
      <c r="R22" s="80">
        <v>250</v>
      </c>
      <c r="S22" s="80">
        <v>47</v>
      </c>
    </row>
    <row r="23" spans="1:19" ht="17.25" customHeight="1">
      <c r="A23" s="74"/>
      <c r="B23" s="59"/>
      <c r="C23" s="59"/>
      <c r="D23" s="78"/>
      <c r="E23" s="19">
        <v>122</v>
      </c>
      <c r="F23" s="23" t="s">
        <v>39</v>
      </c>
      <c r="G23" s="21">
        <f t="shared" si="0"/>
        <v>1485</v>
      </c>
      <c r="H23" s="80"/>
      <c r="I23" s="80">
        <v>140</v>
      </c>
      <c r="J23" s="80">
        <v>140</v>
      </c>
      <c r="K23" s="80">
        <v>140</v>
      </c>
      <c r="L23" s="80">
        <v>140</v>
      </c>
      <c r="M23" s="80">
        <v>140</v>
      </c>
      <c r="N23" s="80">
        <v>140</v>
      </c>
      <c r="O23" s="80">
        <v>140</v>
      </c>
      <c r="P23" s="80">
        <v>140</v>
      </c>
      <c r="Q23" s="80">
        <v>140</v>
      </c>
      <c r="R23" s="80">
        <v>140</v>
      </c>
      <c r="S23" s="80">
        <v>85</v>
      </c>
    </row>
    <row r="24" spans="1:19" ht="17.25" hidden="1" customHeight="1">
      <c r="A24" s="74"/>
      <c r="B24" s="59"/>
      <c r="C24" s="59"/>
      <c r="D24" s="78"/>
      <c r="E24" s="19">
        <v>123</v>
      </c>
      <c r="F24" s="23" t="s">
        <v>40</v>
      </c>
      <c r="G24" s="21">
        <f t="shared" si="0"/>
        <v>0</v>
      </c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</row>
    <row r="25" spans="1:19" ht="26.25" customHeight="1">
      <c r="A25" s="74"/>
      <c r="B25" s="59"/>
      <c r="C25" s="59"/>
      <c r="D25" s="78"/>
      <c r="E25" s="19">
        <v>124</v>
      </c>
      <c r="F25" s="20" t="s">
        <v>41</v>
      </c>
      <c r="G25" s="21">
        <f t="shared" si="0"/>
        <v>824</v>
      </c>
      <c r="H25" s="80"/>
      <c r="I25" s="80">
        <v>70</v>
      </c>
      <c r="J25" s="80">
        <v>70</v>
      </c>
      <c r="K25" s="80">
        <v>70</v>
      </c>
      <c r="L25" s="80">
        <v>70</v>
      </c>
      <c r="M25" s="80">
        <v>70</v>
      </c>
      <c r="N25" s="80">
        <v>70</v>
      </c>
      <c r="O25" s="80">
        <v>70</v>
      </c>
      <c r="P25" s="80">
        <v>70</v>
      </c>
      <c r="Q25" s="80">
        <v>70</v>
      </c>
      <c r="R25" s="80">
        <v>70</v>
      </c>
      <c r="S25" s="80">
        <f>101+23</f>
        <v>124</v>
      </c>
    </row>
    <row r="26" spans="1:19" ht="17.25" hidden="1" customHeight="1">
      <c r="A26" s="74"/>
      <c r="B26" s="59"/>
      <c r="C26" s="59"/>
      <c r="D26" s="78"/>
      <c r="E26" s="19">
        <v>131</v>
      </c>
      <c r="F26" s="20" t="s">
        <v>42</v>
      </c>
      <c r="G26" s="21">
        <f t="shared" si="0"/>
        <v>0</v>
      </c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</row>
    <row r="27" spans="1:19" ht="17.25" hidden="1" customHeight="1">
      <c r="A27" s="74"/>
      <c r="B27" s="59"/>
      <c r="C27" s="59"/>
      <c r="D27" s="78"/>
      <c r="E27" s="19">
        <v>135</v>
      </c>
      <c r="F27" s="20" t="s">
        <v>43</v>
      </c>
      <c r="G27" s="21">
        <f t="shared" si="0"/>
        <v>0</v>
      </c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</row>
    <row r="28" spans="1:19" ht="17.25" hidden="1" customHeight="1">
      <c r="A28" s="74"/>
      <c r="B28" s="59"/>
      <c r="C28" s="59"/>
      <c r="D28" s="78"/>
      <c r="E28" s="19">
        <v>136</v>
      </c>
      <c r="F28" s="20" t="s">
        <v>44</v>
      </c>
      <c r="G28" s="21">
        <f t="shared" si="0"/>
        <v>0</v>
      </c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</row>
    <row r="29" spans="1:19" ht="17.25" customHeight="1">
      <c r="A29" s="74"/>
      <c r="B29" s="59"/>
      <c r="C29" s="59"/>
      <c r="D29" s="78"/>
      <c r="E29" s="19">
        <v>141</v>
      </c>
      <c r="F29" s="20" t="s">
        <v>45</v>
      </c>
      <c r="G29" s="21">
        <f t="shared" si="0"/>
        <v>13062</v>
      </c>
      <c r="H29" s="80"/>
      <c r="I29" s="80">
        <v>1200</v>
      </c>
      <c r="J29" s="80">
        <v>1200</v>
      </c>
      <c r="K29" s="80">
        <v>1200</v>
      </c>
      <c r="L29" s="80">
        <v>1200</v>
      </c>
      <c r="M29" s="80">
        <v>1200</v>
      </c>
      <c r="N29" s="80">
        <v>1200</v>
      </c>
      <c r="O29" s="80">
        <v>1200</v>
      </c>
      <c r="P29" s="80">
        <v>1200</v>
      </c>
      <c r="Q29" s="80">
        <v>1200</v>
      </c>
      <c r="R29" s="80">
        <v>1200</v>
      </c>
      <c r="S29" s="80">
        <v>1062</v>
      </c>
    </row>
    <row r="30" spans="1:19" ht="17.25" customHeight="1">
      <c r="A30" s="74"/>
      <c r="B30" s="59"/>
      <c r="C30" s="59"/>
      <c r="D30" s="78"/>
      <c r="E30" s="19">
        <v>142</v>
      </c>
      <c r="F30" s="20" t="s">
        <v>46</v>
      </c>
      <c r="G30" s="21">
        <f t="shared" si="0"/>
        <v>95</v>
      </c>
      <c r="H30" s="80"/>
      <c r="I30" s="80">
        <v>95</v>
      </c>
      <c r="J30" s="80"/>
      <c r="K30" s="80"/>
      <c r="L30" s="80"/>
      <c r="M30" s="80"/>
      <c r="N30" s="80"/>
      <c r="O30" s="80"/>
      <c r="P30" s="80"/>
      <c r="Q30" s="80"/>
      <c r="R30" s="80"/>
      <c r="S30" s="80"/>
    </row>
    <row r="31" spans="1:19" ht="17.25" customHeight="1">
      <c r="A31" s="74"/>
      <c r="B31" s="59"/>
      <c r="C31" s="59"/>
      <c r="D31" s="78"/>
      <c r="E31" s="19">
        <v>144</v>
      </c>
      <c r="F31" s="20" t="s">
        <v>47</v>
      </c>
      <c r="G31" s="21">
        <f t="shared" si="0"/>
        <v>4888</v>
      </c>
      <c r="H31" s="80"/>
      <c r="I31" s="80">
        <v>450</v>
      </c>
      <c r="J31" s="80">
        <v>450</v>
      </c>
      <c r="K31" s="80">
        <v>450</v>
      </c>
      <c r="L31" s="80">
        <v>450</v>
      </c>
      <c r="M31" s="80">
        <v>450</v>
      </c>
      <c r="N31" s="80">
        <v>450</v>
      </c>
      <c r="O31" s="80">
        <v>450</v>
      </c>
      <c r="P31" s="80">
        <v>450</v>
      </c>
      <c r="Q31" s="80">
        <v>450</v>
      </c>
      <c r="R31" s="80">
        <v>450</v>
      </c>
      <c r="S31" s="80">
        <v>388</v>
      </c>
    </row>
    <row r="32" spans="1:19" ht="17.25" customHeight="1">
      <c r="A32" s="74"/>
      <c r="B32" s="59"/>
      <c r="C32" s="59"/>
      <c r="D32" s="78"/>
      <c r="E32" s="19">
        <v>149</v>
      </c>
      <c r="F32" s="20" t="s">
        <v>48</v>
      </c>
      <c r="G32" s="21">
        <f t="shared" si="0"/>
        <v>4854</v>
      </c>
      <c r="H32" s="80"/>
      <c r="I32" s="80">
        <v>400</v>
      </c>
      <c r="J32" s="80">
        <v>400</v>
      </c>
      <c r="K32" s="80">
        <v>400</v>
      </c>
      <c r="L32" s="80">
        <v>400</v>
      </c>
      <c r="M32" s="80">
        <v>400</v>
      </c>
      <c r="N32" s="80">
        <v>400</v>
      </c>
      <c r="O32" s="80">
        <v>400</v>
      </c>
      <c r="P32" s="80">
        <v>400</v>
      </c>
      <c r="Q32" s="80">
        <v>400</v>
      </c>
      <c r="R32" s="80">
        <v>400</v>
      </c>
      <c r="S32" s="80">
        <v>854</v>
      </c>
    </row>
    <row r="33" spans="1:19" ht="17.25" customHeight="1">
      <c r="A33" s="74"/>
      <c r="B33" s="59"/>
      <c r="C33" s="59"/>
      <c r="D33" s="78"/>
      <c r="E33" s="19">
        <v>151</v>
      </c>
      <c r="F33" s="20" t="s">
        <v>49</v>
      </c>
      <c r="G33" s="21">
        <f t="shared" si="0"/>
        <v>1503</v>
      </c>
      <c r="H33" s="80"/>
      <c r="I33" s="80">
        <v>150</v>
      </c>
      <c r="J33" s="80">
        <v>150</v>
      </c>
      <c r="K33" s="80">
        <v>150</v>
      </c>
      <c r="L33" s="80">
        <v>150</v>
      </c>
      <c r="M33" s="80">
        <v>150</v>
      </c>
      <c r="N33" s="80">
        <v>150</v>
      </c>
      <c r="O33" s="80">
        <v>150</v>
      </c>
      <c r="P33" s="80">
        <v>150</v>
      </c>
      <c r="Q33" s="80">
        <v>150</v>
      </c>
      <c r="R33" s="80">
        <v>150</v>
      </c>
      <c r="S33" s="80">
        <v>3</v>
      </c>
    </row>
    <row r="34" spans="1:19" ht="17.25" customHeight="1">
      <c r="A34" s="74"/>
      <c r="B34" s="59"/>
      <c r="C34" s="59"/>
      <c r="D34" s="78"/>
      <c r="E34" s="19">
        <v>152</v>
      </c>
      <c r="F34" s="20" t="s">
        <v>50</v>
      </c>
      <c r="G34" s="21">
        <f t="shared" si="0"/>
        <v>604</v>
      </c>
      <c r="H34" s="80"/>
      <c r="I34" s="80">
        <v>60</v>
      </c>
      <c r="J34" s="80">
        <v>60</v>
      </c>
      <c r="K34" s="80">
        <v>60</v>
      </c>
      <c r="L34" s="80">
        <v>60</v>
      </c>
      <c r="M34" s="80">
        <v>60</v>
      </c>
      <c r="N34" s="80">
        <v>60</v>
      </c>
      <c r="O34" s="80">
        <v>60</v>
      </c>
      <c r="P34" s="80">
        <v>60</v>
      </c>
      <c r="Q34" s="80">
        <v>60</v>
      </c>
      <c r="R34" s="80">
        <v>60</v>
      </c>
      <c r="S34" s="80">
        <v>4</v>
      </c>
    </row>
    <row r="35" spans="1:19" ht="17.25" hidden="1" customHeight="1">
      <c r="A35" s="74"/>
      <c r="B35" s="59"/>
      <c r="C35" s="59"/>
      <c r="D35" s="78"/>
      <c r="E35" s="19">
        <v>153</v>
      </c>
      <c r="F35" s="20" t="s">
        <v>51</v>
      </c>
      <c r="G35" s="21">
        <f t="shared" si="0"/>
        <v>0</v>
      </c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</row>
    <row r="36" spans="1:19" ht="17.25" hidden="1" customHeight="1">
      <c r="A36" s="74"/>
      <c r="B36" s="59"/>
      <c r="C36" s="59"/>
      <c r="D36" s="78"/>
      <c r="E36" s="19">
        <v>154</v>
      </c>
      <c r="F36" s="20" t="s">
        <v>52</v>
      </c>
      <c r="G36" s="21">
        <f t="shared" si="0"/>
        <v>0</v>
      </c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</row>
    <row r="37" spans="1:19" ht="17.25" hidden="1" customHeight="1">
      <c r="A37" s="74"/>
      <c r="B37" s="59"/>
      <c r="C37" s="59"/>
      <c r="D37" s="78"/>
      <c r="E37" s="19">
        <v>156</v>
      </c>
      <c r="F37" s="20" t="s">
        <v>53</v>
      </c>
      <c r="G37" s="21">
        <f t="shared" si="0"/>
        <v>0</v>
      </c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</row>
    <row r="38" spans="1:19" ht="17.25" customHeight="1">
      <c r="A38" s="74"/>
      <c r="B38" s="59"/>
      <c r="C38" s="59"/>
      <c r="D38" s="78"/>
      <c r="E38" s="19">
        <v>159</v>
      </c>
      <c r="F38" s="20" t="s">
        <v>54</v>
      </c>
      <c r="G38" s="21">
        <f t="shared" si="0"/>
        <v>113</v>
      </c>
      <c r="H38" s="80"/>
      <c r="I38" s="80">
        <v>113</v>
      </c>
      <c r="J38" s="80"/>
      <c r="K38" s="80"/>
      <c r="L38" s="80"/>
      <c r="M38" s="80"/>
      <c r="N38" s="80"/>
      <c r="O38" s="80"/>
      <c r="P38" s="80"/>
      <c r="Q38" s="80"/>
      <c r="R38" s="80"/>
      <c r="S38" s="80"/>
    </row>
    <row r="39" spans="1:19" ht="17.25" customHeight="1">
      <c r="A39" s="74"/>
      <c r="B39" s="59"/>
      <c r="C39" s="59"/>
      <c r="D39" s="78"/>
      <c r="E39" s="19">
        <v>161</v>
      </c>
      <c r="F39" s="20" t="s">
        <v>55</v>
      </c>
      <c r="G39" s="21">
        <f t="shared" si="0"/>
        <v>700</v>
      </c>
      <c r="H39" s="80"/>
      <c r="I39" s="80">
        <v>100</v>
      </c>
      <c r="J39" s="80">
        <v>100</v>
      </c>
      <c r="K39" s="80"/>
      <c r="L39" s="80">
        <v>100</v>
      </c>
      <c r="M39" s="80">
        <v>100</v>
      </c>
      <c r="N39" s="80">
        <v>100</v>
      </c>
      <c r="O39" s="80">
        <v>100</v>
      </c>
      <c r="P39" s="80">
        <v>100</v>
      </c>
      <c r="Q39" s="80"/>
      <c r="R39" s="80"/>
      <c r="S39" s="80"/>
    </row>
    <row r="40" spans="1:19" ht="17.25" hidden="1" customHeight="1">
      <c r="A40" s="74"/>
      <c r="B40" s="59"/>
      <c r="C40" s="59"/>
      <c r="D40" s="78"/>
      <c r="E40" s="19">
        <v>162</v>
      </c>
      <c r="F40" s="25" t="s">
        <v>56</v>
      </c>
      <c r="G40" s="21">
        <f t="shared" si="0"/>
        <v>0</v>
      </c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</row>
    <row r="41" spans="1:19" ht="29.25" hidden="1" customHeight="1">
      <c r="A41" s="74"/>
      <c r="B41" s="59"/>
      <c r="C41" s="59"/>
      <c r="D41" s="78"/>
      <c r="E41" s="26">
        <v>165</v>
      </c>
      <c r="F41" s="27" t="s">
        <v>57</v>
      </c>
      <c r="G41" s="21">
        <f t="shared" si="0"/>
        <v>0</v>
      </c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</row>
    <row r="42" spans="1:19" ht="17.25" customHeight="1">
      <c r="A42" s="74"/>
      <c r="B42" s="59"/>
      <c r="C42" s="59"/>
      <c r="D42" s="78"/>
      <c r="E42" s="28">
        <v>169</v>
      </c>
      <c r="F42" s="29" t="s">
        <v>58</v>
      </c>
      <c r="G42" s="21">
        <f t="shared" si="0"/>
        <v>736</v>
      </c>
      <c r="H42" s="80"/>
      <c r="I42" s="80">
        <v>736</v>
      </c>
      <c r="J42" s="80"/>
      <c r="K42" s="80"/>
      <c r="L42" s="80"/>
      <c r="M42" s="80"/>
      <c r="N42" s="80"/>
      <c r="O42" s="80"/>
      <c r="P42" s="80"/>
      <c r="Q42" s="80"/>
      <c r="R42" s="80"/>
      <c r="S42" s="80"/>
    </row>
    <row r="43" spans="1:19" ht="17.25" customHeight="1">
      <c r="A43" s="74"/>
      <c r="B43" s="59"/>
      <c r="C43" s="59"/>
      <c r="D43" s="78"/>
      <c r="E43" s="30">
        <v>322</v>
      </c>
      <c r="F43" s="31" t="s">
        <v>59</v>
      </c>
      <c r="G43" s="21">
        <f t="shared" si="0"/>
        <v>0</v>
      </c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</row>
    <row r="44" spans="1:19" ht="17.25" customHeight="1">
      <c r="A44" s="74"/>
      <c r="B44" s="59"/>
      <c r="C44" s="59"/>
      <c r="D44" s="78"/>
      <c r="E44" s="32">
        <v>324</v>
      </c>
      <c r="F44" s="27" t="s">
        <v>60</v>
      </c>
      <c r="G44" s="21">
        <f t="shared" si="0"/>
        <v>32549</v>
      </c>
      <c r="H44" s="80"/>
      <c r="I44" s="80">
        <f>5000-1897</f>
        <v>3103</v>
      </c>
      <c r="J44" s="80">
        <v>2500</v>
      </c>
      <c r="K44" s="80">
        <v>2500</v>
      </c>
      <c r="L44" s="80">
        <f>2500+1897</f>
        <v>4397</v>
      </c>
      <c r="M44" s="80">
        <v>2500</v>
      </c>
      <c r="N44" s="80">
        <v>2500</v>
      </c>
      <c r="O44" s="80">
        <v>2500</v>
      </c>
      <c r="P44" s="80">
        <v>2500</v>
      </c>
      <c r="Q44" s="80">
        <v>2500</v>
      </c>
      <c r="R44" s="80">
        <v>2500</v>
      </c>
      <c r="S44" s="80">
        <v>5049</v>
      </c>
    </row>
    <row r="45" spans="1:19" ht="17.25" customHeight="1">
      <c r="A45" s="74"/>
      <c r="B45" s="59"/>
      <c r="C45" s="59"/>
      <c r="D45" s="78"/>
      <c r="E45" s="32">
        <v>413</v>
      </c>
      <c r="F45" s="27" t="s">
        <v>61</v>
      </c>
      <c r="G45" s="21">
        <f t="shared" si="0"/>
        <v>0</v>
      </c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</row>
    <row r="46" spans="1:19" ht="29.25" hidden="1" customHeight="1">
      <c r="A46" s="74"/>
      <c r="B46" s="59"/>
      <c r="C46" s="59"/>
      <c r="D46" s="78"/>
      <c r="E46" s="19">
        <v>414</v>
      </c>
      <c r="F46" s="33" t="s">
        <v>62</v>
      </c>
      <c r="G46" s="21">
        <f t="shared" si="0"/>
        <v>0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</row>
    <row r="47" spans="1:19" ht="17.25" hidden="1" customHeight="1">
      <c r="A47" s="74"/>
      <c r="B47" s="59"/>
      <c r="C47" s="59"/>
      <c r="D47" s="78"/>
      <c r="E47" s="34">
        <v>416</v>
      </c>
      <c r="F47" s="20" t="s">
        <v>63</v>
      </c>
      <c r="G47" s="21">
        <f t="shared" si="0"/>
        <v>0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</row>
    <row r="48" spans="1:19" ht="27.75" hidden="1" customHeight="1">
      <c r="A48" s="74"/>
      <c r="B48" s="59"/>
      <c r="C48" s="59"/>
      <c r="D48" s="78"/>
      <c r="E48" s="34">
        <v>418</v>
      </c>
      <c r="F48" s="23" t="s">
        <v>64</v>
      </c>
      <c r="G48" s="21">
        <f t="shared" si="0"/>
        <v>0</v>
      </c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</row>
    <row r="49" spans="1:20" ht="17.25" hidden="1" customHeight="1">
      <c r="A49" s="74"/>
      <c r="B49" s="59"/>
      <c r="C49" s="59"/>
      <c r="D49" s="78"/>
      <c r="E49" s="28">
        <v>419</v>
      </c>
      <c r="F49" s="36" t="s">
        <v>65</v>
      </c>
      <c r="G49" s="21">
        <f t="shared" si="0"/>
        <v>0</v>
      </c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</row>
    <row r="50" spans="1:20" ht="31.5" hidden="1" customHeight="1">
      <c r="A50" s="74"/>
      <c r="B50" s="59"/>
      <c r="C50" s="59"/>
      <c r="D50" s="78"/>
      <c r="E50" s="30">
        <v>421</v>
      </c>
      <c r="F50" s="31" t="s">
        <v>66</v>
      </c>
      <c r="G50" s="21">
        <f>SUM(H50:S50)</f>
        <v>0</v>
      </c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</row>
    <row r="51" spans="1:20" ht="27" customHeight="1">
      <c r="A51" s="75"/>
      <c r="B51" s="60"/>
      <c r="C51" s="60"/>
      <c r="D51" s="79"/>
      <c r="E51" s="30">
        <v>423</v>
      </c>
      <c r="F51" s="31" t="s">
        <v>67</v>
      </c>
      <c r="G51" s="21">
        <f>SUM(H51:S51)</f>
        <v>0</v>
      </c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</row>
    <row r="52" spans="1:20" ht="28.5" customHeight="1">
      <c r="A52" s="65"/>
      <c r="B52" s="65"/>
      <c r="C52" s="65"/>
      <c r="D52" s="65"/>
      <c r="E52" s="37"/>
      <c r="F52" s="37" t="s">
        <v>68</v>
      </c>
      <c r="G52" s="38">
        <f>SUM(H52:S52)</f>
        <v>114298</v>
      </c>
      <c r="H52" s="39">
        <f>SUM(H19:H51)</f>
        <v>0</v>
      </c>
      <c r="I52" s="39">
        <f t="shared" ref="I52:S52" si="1">SUM(I19:I51)</f>
        <v>12378</v>
      </c>
      <c r="J52" s="39">
        <f t="shared" si="1"/>
        <v>8000</v>
      </c>
      <c r="K52" s="39">
        <f t="shared" si="1"/>
        <v>12000</v>
      </c>
      <c r="L52" s="39">
        <f t="shared" si="1"/>
        <v>11897</v>
      </c>
      <c r="M52" s="39">
        <f t="shared" si="1"/>
        <v>10000</v>
      </c>
      <c r="N52" s="39">
        <f t="shared" si="1"/>
        <v>10000</v>
      </c>
      <c r="O52" s="39">
        <f t="shared" si="1"/>
        <v>10000</v>
      </c>
      <c r="P52" s="39">
        <f t="shared" si="1"/>
        <v>10000</v>
      </c>
      <c r="Q52" s="39">
        <f t="shared" si="1"/>
        <v>10000</v>
      </c>
      <c r="R52" s="39">
        <f t="shared" si="1"/>
        <v>10000</v>
      </c>
      <c r="S52" s="39">
        <f t="shared" si="1"/>
        <v>10023</v>
      </c>
    </row>
    <row r="53" spans="1:20" ht="19.5" customHeight="1">
      <c r="C53" s="2"/>
      <c r="D53" s="54"/>
      <c r="E53" s="54"/>
      <c r="F53" s="54"/>
      <c r="G53" s="2"/>
      <c r="H53" s="40"/>
      <c r="I53" s="41"/>
      <c r="J53" s="41"/>
      <c r="K53" s="42"/>
      <c r="L53" s="66"/>
      <c r="M53" s="66"/>
      <c r="N53" s="66"/>
      <c r="O53" s="66"/>
      <c r="P53" s="66"/>
    </row>
    <row r="54" spans="1:20" ht="95.25" customHeight="1">
      <c r="D54" s="55" t="s">
        <v>69</v>
      </c>
      <c r="E54" s="55"/>
      <c r="F54" s="55"/>
      <c r="G54" s="1" t="s">
        <v>70</v>
      </c>
      <c r="H54" s="43"/>
      <c r="I54" s="44"/>
      <c r="J54" s="45"/>
      <c r="K54" s="46"/>
      <c r="L54" s="44"/>
      <c r="M54" s="44"/>
      <c r="N54" s="44"/>
      <c r="O54" s="44"/>
      <c r="P54" s="44"/>
    </row>
    <row r="55" spans="1:20" ht="17.25" customHeight="1">
      <c r="G55" s="53" t="s">
        <v>71</v>
      </c>
      <c r="H55" s="53"/>
      <c r="J55" s="1" t="s">
        <v>72</v>
      </c>
    </row>
    <row r="56" spans="1:20" ht="15.75" customHeight="1">
      <c r="C56" s="43"/>
      <c r="D56" s="43"/>
      <c r="E56" s="43"/>
      <c r="F56" s="47"/>
      <c r="G56" s="56" t="s">
        <v>73</v>
      </c>
      <c r="H56" s="56"/>
    </row>
    <row r="57" spans="1:20" ht="49.5" customHeight="1">
      <c r="D57" s="55" t="s">
        <v>74</v>
      </c>
      <c r="E57" s="55"/>
      <c r="F57" s="55"/>
      <c r="G57" s="1" t="s">
        <v>70</v>
      </c>
      <c r="H57" s="43"/>
      <c r="I57" s="44"/>
      <c r="J57" s="45"/>
      <c r="K57" s="46"/>
    </row>
    <row r="58" spans="1:20" ht="15.75" customHeight="1">
      <c r="G58" s="53" t="s">
        <v>71</v>
      </c>
      <c r="H58" s="53"/>
      <c r="J58" s="1" t="s">
        <v>72</v>
      </c>
      <c r="T58" s="48"/>
    </row>
    <row r="59" spans="1:20" ht="31.5" customHeight="1"/>
    <row r="60" spans="1:20" ht="15.75" customHeight="1">
      <c r="O60" s="2"/>
      <c r="S60" s="3" t="s">
        <v>75</v>
      </c>
    </row>
    <row r="61" spans="1:20" ht="15.75" customHeight="1">
      <c r="A61" s="76"/>
      <c r="B61" s="76"/>
      <c r="C61" s="76"/>
      <c r="D61" s="76"/>
      <c r="E61" s="76"/>
      <c r="F61" s="76"/>
      <c r="G61" s="76"/>
      <c r="O61" s="4"/>
      <c r="P61" s="5"/>
      <c r="S61" s="3" t="s">
        <v>1</v>
      </c>
    </row>
    <row r="62" spans="1:20" ht="15.75" customHeight="1">
      <c r="A62" s="67"/>
      <c r="B62" s="67"/>
      <c r="C62" s="67"/>
      <c r="D62" s="67"/>
      <c r="E62" s="67"/>
      <c r="F62" s="67"/>
      <c r="G62" s="67"/>
      <c r="O62" s="4"/>
      <c r="P62" s="5"/>
      <c r="S62" s="3" t="s">
        <v>2</v>
      </c>
      <c r="T62" s="49"/>
    </row>
    <row r="63" spans="1:20" ht="11.25" customHeight="1">
      <c r="A63" s="6"/>
      <c r="B63" s="6"/>
      <c r="C63" s="6"/>
      <c r="D63" s="6"/>
      <c r="E63" s="6"/>
      <c r="F63" s="6"/>
      <c r="G63" s="6"/>
      <c r="O63" s="4"/>
      <c r="P63" s="5"/>
      <c r="S63" s="1" t="s">
        <v>3</v>
      </c>
    </row>
    <row r="64" spans="1:20" ht="18.75">
      <c r="A64" s="6"/>
      <c r="B64" s="6"/>
      <c r="C64" s="6"/>
      <c r="D64" s="6"/>
      <c r="E64" s="6"/>
      <c r="F64" s="6"/>
      <c r="G64" s="6"/>
      <c r="O64" s="4"/>
      <c r="P64" s="5"/>
      <c r="Q64" s="5"/>
      <c r="R64" s="5"/>
      <c r="S64" s="3"/>
    </row>
    <row r="65" spans="1:19" ht="54" customHeight="1">
      <c r="A65" s="68" t="s">
        <v>76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</row>
    <row r="66" spans="1:19" ht="15.75">
      <c r="A66" s="7"/>
      <c r="B66" s="8"/>
      <c r="C66" s="9" t="s">
        <v>5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ht="14.25">
      <c r="A67" s="10"/>
      <c r="B67" s="11" t="s">
        <v>6</v>
      </c>
      <c r="C67" s="12" t="s">
        <v>7</v>
      </c>
      <c r="D67" s="13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4.25">
      <c r="A68" s="10"/>
      <c r="B68" s="10"/>
      <c r="C68" s="14" t="str">
        <f>C9</f>
        <v>Период 2021 год</v>
      </c>
      <c r="D68" s="13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4.25">
      <c r="A69" s="10"/>
      <c r="B69" s="10"/>
      <c r="C69" s="14" t="s">
        <v>8</v>
      </c>
      <c r="D69" s="13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>
      <c r="A70" s="15"/>
      <c r="B70" s="15"/>
      <c r="C70" s="14" t="s">
        <v>9</v>
      </c>
      <c r="D70" s="16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19" ht="15.75">
      <c r="A71" s="15"/>
      <c r="B71" s="15"/>
      <c r="C71" s="14" t="s">
        <v>10</v>
      </c>
      <c r="D71" s="16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 spans="1:19" ht="15.75">
      <c r="A72" s="15"/>
      <c r="B72" s="15"/>
      <c r="C72" s="14"/>
      <c r="D72" s="16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</row>
    <row r="73" spans="1:19" ht="12.75" customHeight="1">
      <c r="A73" s="70" t="s">
        <v>11</v>
      </c>
      <c r="B73" s="71"/>
      <c r="C73" s="71"/>
      <c r="D73" s="71"/>
      <c r="E73" s="71"/>
      <c r="F73" s="72" t="s">
        <v>12</v>
      </c>
      <c r="G73" s="72" t="s">
        <v>13</v>
      </c>
      <c r="H73" s="61" t="s">
        <v>14</v>
      </c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</row>
    <row r="74" spans="1:19" ht="12.75" customHeight="1">
      <c r="A74" s="73" t="s">
        <v>15</v>
      </c>
      <c r="B74" s="61" t="s">
        <v>16</v>
      </c>
      <c r="C74" s="61"/>
      <c r="D74" s="61"/>
      <c r="E74" s="61"/>
      <c r="F74" s="72"/>
      <c r="G74" s="72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</row>
    <row r="75" spans="1:19" ht="12.75" customHeight="1">
      <c r="A75" s="74"/>
      <c r="B75" s="58" t="s">
        <v>77</v>
      </c>
      <c r="C75" s="61" t="s">
        <v>18</v>
      </c>
      <c r="D75" s="61"/>
      <c r="E75" s="61"/>
      <c r="F75" s="72"/>
      <c r="G75" s="72"/>
      <c r="H75" s="57" t="s">
        <v>19</v>
      </c>
      <c r="I75" s="57" t="s">
        <v>20</v>
      </c>
      <c r="J75" s="57" t="s">
        <v>21</v>
      </c>
      <c r="K75" s="57" t="s">
        <v>22</v>
      </c>
      <c r="L75" s="57" t="s">
        <v>23</v>
      </c>
      <c r="M75" s="57" t="s">
        <v>24</v>
      </c>
      <c r="N75" s="57" t="s">
        <v>25</v>
      </c>
      <c r="O75" s="57" t="s">
        <v>26</v>
      </c>
      <c r="P75" s="57" t="s">
        <v>27</v>
      </c>
      <c r="Q75" s="57" t="s">
        <v>28</v>
      </c>
      <c r="R75" s="57" t="s">
        <v>29</v>
      </c>
      <c r="S75" s="57" t="s">
        <v>30</v>
      </c>
    </row>
    <row r="76" spans="1:19" ht="12.75" customHeight="1">
      <c r="A76" s="74"/>
      <c r="B76" s="59"/>
      <c r="C76" s="58" t="s">
        <v>31</v>
      </c>
      <c r="D76" s="61" t="s">
        <v>32</v>
      </c>
      <c r="E76" s="61"/>
      <c r="F76" s="72"/>
      <c r="G76" s="72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</row>
    <row r="77" spans="1:19" ht="12.75" customHeight="1">
      <c r="A77" s="74"/>
      <c r="B77" s="59"/>
      <c r="C77" s="59"/>
      <c r="D77" s="62" t="s">
        <v>33</v>
      </c>
      <c r="E77" s="18" t="s">
        <v>34</v>
      </c>
      <c r="F77" s="72"/>
      <c r="G77" s="72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</row>
    <row r="78" spans="1:19" ht="15">
      <c r="A78" s="74"/>
      <c r="B78" s="59"/>
      <c r="C78" s="59"/>
      <c r="D78" s="63"/>
      <c r="E78" s="19">
        <v>111</v>
      </c>
      <c r="F78" s="20" t="s">
        <v>35</v>
      </c>
      <c r="G78" s="21">
        <f>SUM(H78:S78)</f>
        <v>47510</v>
      </c>
      <c r="H78" s="35">
        <f>G19</f>
        <v>47510</v>
      </c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</row>
    <row r="79" spans="1:19" ht="15">
      <c r="A79" s="74"/>
      <c r="B79" s="59"/>
      <c r="C79" s="59"/>
      <c r="D79" s="63"/>
      <c r="E79" s="19">
        <v>112</v>
      </c>
      <c r="F79" s="23" t="s">
        <v>36</v>
      </c>
      <c r="G79" s="21">
        <f t="shared" ref="G79:G110" si="2">SUM(H79:S79)</f>
        <v>0</v>
      </c>
      <c r="H79" s="35">
        <f t="shared" ref="H79:H110" si="3">G20</f>
        <v>0</v>
      </c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</row>
    <row r="80" spans="1:19" ht="15">
      <c r="A80" s="74"/>
      <c r="B80" s="59"/>
      <c r="C80" s="59"/>
      <c r="D80" s="63"/>
      <c r="E80" s="19">
        <v>113</v>
      </c>
      <c r="F80" s="23" t="s">
        <v>37</v>
      </c>
      <c r="G80" s="21">
        <f t="shared" si="2"/>
        <v>2828</v>
      </c>
      <c r="H80" s="35">
        <f t="shared" si="3"/>
        <v>2828</v>
      </c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</row>
    <row r="81" spans="1:19" ht="15">
      <c r="A81" s="74"/>
      <c r="B81" s="59"/>
      <c r="C81" s="59"/>
      <c r="D81" s="63"/>
      <c r="E81" s="19">
        <v>121</v>
      </c>
      <c r="F81" s="23" t="s">
        <v>38</v>
      </c>
      <c r="G81" s="21">
        <f t="shared" si="2"/>
        <v>2547</v>
      </c>
      <c r="H81" s="35">
        <f t="shared" si="3"/>
        <v>2547</v>
      </c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</row>
    <row r="82" spans="1:19" ht="25.5">
      <c r="A82" s="74"/>
      <c r="B82" s="59"/>
      <c r="C82" s="59"/>
      <c r="D82" s="63"/>
      <c r="E82" s="19">
        <v>122</v>
      </c>
      <c r="F82" s="23" t="s">
        <v>39</v>
      </c>
      <c r="G82" s="21">
        <f t="shared" si="2"/>
        <v>1485</v>
      </c>
      <c r="H82" s="35">
        <f t="shared" si="3"/>
        <v>1485</v>
      </c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</row>
    <row r="83" spans="1:19" ht="15">
      <c r="A83" s="74"/>
      <c r="B83" s="59"/>
      <c r="C83" s="59"/>
      <c r="D83" s="63"/>
      <c r="E83" s="19">
        <v>123</v>
      </c>
      <c r="F83" s="23" t="s">
        <v>40</v>
      </c>
      <c r="G83" s="21">
        <f t="shared" si="2"/>
        <v>0</v>
      </c>
      <c r="H83" s="35">
        <f t="shared" si="3"/>
        <v>0</v>
      </c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</row>
    <row r="84" spans="1:19" ht="25.5">
      <c r="A84" s="74"/>
      <c r="B84" s="59"/>
      <c r="C84" s="59"/>
      <c r="D84" s="63"/>
      <c r="E84" s="19">
        <v>124</v>
      </c>
      <c r="F84" s="20" t="s">
        <v>41</v>
      </c>
      <c r="G84" s="21">
        <f t="shared" si="2"/>
        <v>824</v>
      </c>
      <c r="H84" s="35">
        <f t="shared" si="3"/>
        <v>824</v>
      </c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</row>
    <row r="85" spans="1:19" ht="15">
      <c r="A85" s="74"/>
      <c r="B85" s="59"/>
      <c r="C85" s="59"/>
      <c r="D85" s="63"/>
      <c r="E85" s="19">
        <v>131</v>
      </c>
      <c r="F85" s="20" t="s">
        <v>42</v>
      </c>
      <c r="G85" s="21">
        <f t="shared" si="2"/>
        <v>0</v>
      </c>
      <c r="H85" s="35">
        <f t="shared" si="3"/>
        <v>0</v>
      </c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</row>
    <row r="86" spans="1:19" ht="15">
      <c r="A86" s="74"/>
      <c r="B86" s="59"/>
      <c r="C86" s="59"/>
      <c r="D86" s="63"/>
      <c r="E86" s="19">
        <v>135</v>
      </c>
      <c r="F86" s="20" t="s">
        <v>43</v>
      </c>
      <c r="G86" s="21">
        <f t="shared" si="2"/>
        <v>0</v>
      </c>
      <c r="H86" s="35">
        <f t="shared" si="3"/>
        <v>0</v>
      </c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</row>
    <row r="87" spans="1:19" ht="25.5">
      <c r="A87" s="74"/>
      <c r="B87" s="59"/>
      <c r="C87" s="59"/>
      <c r="D87" s="63"/>
      <c r="E87" s="19">
        <v>136</v>
      </c>
      <c r="F87" s="20" t="s">
        <v>44</v>
      </c>
      <c r="G87" s="21">
        <f t="shared" si="2"/>
        <v>0</v>
      </c>
      <c r="H87" s="35">
        <f t="shared" si="3"/>
        <v>0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</row>
    <row r="88" spans="1:19" ht="15">
      <c r="A88" s="74"/>
      <c r="B88" s="59"/>
      <c r="C88" s="59"/>
      <c r="D88" s="63"/>
      <c r="E88" s="19">
        <v>141</v>
      </c>
      <c r="F88" s="20" t="s">
        <v>45</v>
      </c>
      <c r="G88" s="21">
        <f t="shared" si="2"/>
        <v>13062</v>
      </c>
      <c r="H88" s="35">
        <f t="shared" si="3"/>
        <v>13062</v>
      </c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</row>
    <row r="89" spans="1:19" ht="25.5">
      <c r="A89" s="74"/>
      <c r="B89" s="59"/>
      <c r="C89" s="59"/>
      <c r="D89" s="63"/>
      <c r="E89" s="19">
        <v>142</v>
      </c>
      <c r="F89" s="20" t="s">
        <v>46</v>
      </c>
      <c r="G89" s="21">
        <f t="shared" si="2"/>
        <v>95</v>
      </c>
      <c r="H89" s="35">
        <f t="shared" si="3"/>
        <v>95</v>
      </c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</row>
    <row r="90" spans="1:19" ht="15">
      <c r="A90" s="74"/>
      <c r="B90" s="59"/>
      <c r="C90" s="59"/>
      <c r="D90" s="63"/>
      <c r="E90" s="19">
        <v>144</v>
      </c>
      <c r="F90" s="20" t="s">
        <v>47</v>
      </c>
      <c r="G90" s="21">
        <f t="shared" si="2"/>
        <v>4888</v>
      </c>
      <c r="H90" s="35">
        <f t="shared" si="3"/>
        <v>4888</v>
      </c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</row>
    <row r="91" spans="1:19" ht="15">
      <c r="A91" s="74"/>
      <c r="B91" s="59"/>
      <c r="C91" s="59"/>
      <c r="D91" s="63"/>
      <c r="E91" s="19">
        <v>149</v>
      </c>
      <c r="F91" s="20" t="s">
        <v>48</v>
      </c>
      <c r="G91" s="21">
        <f t="shared" si="2"/>
        <v>4854</v>
      </c>
      <c r="H91" s="35">
        <f t="shared" si="3"/>
        <v>4854</v>
      </c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</row>
    <row r="92" spans="1:19" ht="15">
      <c r="A92" s="74"/>
      <c r="B92" s="59"/>
      <c r="C92" s="59"/>
      <c r="D92" s="63"/>
      <c r="E92" s="19">
        <v>151</v>
      </c>
      <c r="F92" s="20" t="s">
        <v>49</v>
      </c>
      <c r="G92" s="21">
        <f t="shared" si="2"/>
        <v>1503</v>
      </c>
      <c r="H92" s="35">
        <f t="shared" si="3"/>
        <v>1503</v>
      </c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</row>
    <row r="93" spans="1:19" ht="15">
      <c r="A93" s="74"/>
      <c r="B93" s="59"/>
      <c r="C93" s="59"/>
      <c r="D93" s="63"/>
      <c r="E93" s="19">
        <v>152</v>
      </c>
      <c r="F93" s="20" t="s">
        <v>50</v>
      </c>
      <c r="G93" s="21">
        <f t="shared" si="2"/>
        <v>604</v>
      </c>
      <c r="H93" s="35">
        <f t="shared" si="3"/>
        <v>604</v>
      </c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</row>
    <row r="94" spans="1:19" ht="15">
      <c r="A94" s="74"/>
      <c r="B94" s="59"/>
      <c r="C94" s="59"/>
      <c r="D94" s="63"/>
      <c r="E94" s="19">
        <v>153</v>
      </c>
      <c r="F94" s="20" t="s">
        <v>51</v>
      </c>
      <c r="G94" s="21">
        <f t="shared" si="2"/>
        <v>0</v>
      </c>
      <c r="H94" s="35">
        <f t="shared" si="3"/>
        <v>0</v>
      </c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</row>
    <row r="95" spans="1:19" ht="15">
      <c r="A95" s="74"/>
      <c r="B95" s="59"/>
      <c r="C95" s="59"/>
      <c r="D95" s="63"/>
      <c r="E95" s="19">
        <v>154</v>
      </c>
      <c r="F95" s="20" t="s">
        <v>52</v>
      </c>
      <c r="G95" s="21">
        <f t="shared" si="2"/>
        <v>0</v>
      </c>
      <c r="H95" s="35">
        <f t="shared" si="3"/>
        <v>0</v>
      </c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</row>
    <row r="96" spans="1:19" ht="15">
      <c r="A96" s="74"/>
      <c r="B96" s="59"/>
      <c r="C96" s="59"/>
      <c r="D96" s="63"/>
      <c r="E96" s="19">
        <v>156</v>
      </c>
      <c r="F96" s="20" t="s">
        <v>53</v>
      </c>
      <c r="G96" s="21">
        <f t="shared" si="2"/>
        <v>0</v>
      </c>
      <c r="H96" s="35">
        <f t="shared" si="3"/>
        <v>0</v>
      </c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</row>
    <row r="97" spans="1:19" ht="15">
      <c r="A97" s="74"/>
      <c r="B97" s="59"/>
      <c r="C97" s="59"/>
      <c r="D97" s="63"/>
      <c r="E97" s="19">
        <v>159</v>
      </c>
      <c r="F97" s="20" t="s">
        <v>54</v>
      </c>
      <c r="G97" s="21">
        <f t="shared" si="2"/>
        <v>113</v>
      </c>
      <c r="H97" s="35">
        <f t="shared" si="3"/>
        <v>113</v>
      </c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</row>
    <row r="98" spans="1:19" ht="15">
      <c r="A98" s="74"/>
      <c r="B98" s="59"/>
      <c r="C98" s="59"/>
      <c r="D98" s="63"/>
      <c r="E98" s="19">
        <v>161</v>
      </c>
      <c r="F98" s="20" t="s">
        <v>55</v>
      </c>
      <c r="G98" s="21">
        <f t="shared" si="2"/>
        <v>700</v>
      </c>
      <c r="H98" s="35">
        <f t="shared" si="3"/>
        <v>700</v>
      </c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</row>
    <row r="99" spans="1:19" ht="15">
      <c r="A99" s="74"/>
      <c r="B99" s="59"/>
      <c r="C99" s="59"/>
      <c r="D99" s="63"/>
      <c r="E99" s="19">
        <v>162</v>
      </c>
      <c r="F99" s="25" t="s">
        <v>56</v>
      </c>
      <c r="G99" s="21">
        <f t="shared" si="2"/>
        <v>0</v>
      </c>
      <c r="H99" s="35">
        <f t="shared" si="3"/>
        <v>0</v>
      </c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</row>
    <row r="100" spans="1:19" ht="15">
      <c r="A100" s="74"/>
      <c r="B100" s="59"/>
      <c r="C100" s="59"/>
      <c r="D100" s="63"/>
      <c r="E100" s="26">
        <v>165</v>
      </c>
      <c r="F100" s="27" t="s">
        <v>57</v>
      </c>
      <c r="G100" s="21">
        <f t="shared" si="2"/>
        <v>0</v>
      </c>
      <c r="H100" s="35">
        <f t="shared" si="3"/>
        <v>0</v>
      </c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</row>
    <row r="101" spans="1:19" ht="15">
      <c r="A101" s="74"/>
      <c r="B101" s="59"/>
      <c r="C101" s="59"/>
      <c r="D101" s="63"/>
      <c r="E101" s="28">
        <v>169</v>
      </c>
      <c r="F101" s="29" t="s">
        <v>58</v>
      </c>
      <c r="G101" s="21">
        <f t="shared" si="2"/>
        <v>736</v>
      </c>
      <c r="H101" s="35">
        <f t="shared" si="3"/>
        <v>736</v>
      </c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</row>
    <row r="102" spans="1:19" ht="15">
      <c r="A102" s="74"/>
      <c r="B102" s="59"/>
      <c r="C102" s="59"/>
      <c r="D102" s="63"/>
      <c r="E102" s="30">
        <v>322</v>
      </c>
      <c r="F102" s="31" t="s">
        <v>59</v>
      </c>
      <c r="G102" s="21">
        <f t="shared" si="2"/>
        <v>0</v>
      </c>
      <c r="H102" s="35">
        <f t="shared" si="3"/>
        <v>0</v>
      </c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</row>
    <row r="103" spans="1:19" ht="15">
      <c r="A103" s="74"/>
      <c r="B103" s="59"/>
      <c r="C103" s="59"/>
      <c r="D103" s="63"/>
      <c r="E103" s="32">
        <v>324</v>
      </c>
      <c r="F103" s="27" t="s">
        <v>60</v>
      </c>
      <c r="G103" s="21">
        <f t="shared" si="2"/>
        <v>32549</v>
      </c>
      <c r="H103" s="35">
        <f t="shared" si="3"/>
        <v>32549</v>
      </c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</row>
    <row r="104" spans="1:19" ht="15">
      <c r="A104" s="74"/>
      <c r="B104" s="59"/>
      <c r="C104" s="59"/>
      <c r="D104" s="63"/>
      <c r="E104" s="32">
        <v>413</v>
      </c>
      <c r="F104" s="27" t="s">
        <v>61</v>
      </c>
      <c r="G104" s="21">
        <f t="shared" si="2"/>
        <v>0</v>
      </c>
      <c r="H104" s="35">
        <f t="shared" si="3"/>
        <v>0</v>
      </c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</row>
    <row r="105" spans="1:19" ht="25.5">
      <c r="A105" s="74"/>
      <c r="B105" s="59"/>
      <c r="C105" s="59"/>
      <c r="D105" s="63"/>
      <c r="E105" s="19">
        <v>414</v>
      </c>
      <c r="F105" s="33" t="s">
        <v>62</v>
      </c>
      <c r="G105" s="21">
        <f t="shared" si="2"/>
        <v>0</v>
      </c>
      <c r="H105" s="35">
        <f t="shared" si="3"/>
        <v>0</v>
      </c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</row>
    <row r="106" spans="1:19" ht="15">
      <c r="A106" s="74"/>
      <c r="B106" s="59"/>
      <c r="C106" s="59"/>
      <c r="D106" s="63"/>
      <c r="E106" s="34">
        <v>416</v>
      </c>
      <c r="F106" s="20" t="s">
        <v>63</v>
      </c>
      <c r="G106" s="21">
        <f t="shared" si="2"/>
        <v>0</v>
      </c>
      <c r="H106" s="35">
        <f t="shared" si="3"/>
        <v>0</v>
      </c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</row>
    <row r="107" spans="1:19" ht="25.5">
      <c r="A107" s="74"/>
      <c r="B107" s="59"/>
      <c r="C107" s="59"/>
      <c r="D107" s="63"/>
      <c r="E107" s="34">
        <v>418</v>
      </c>
      <c r="F107" s="23" t="s">
        <v>64</v>
      </c>
      <c r="G107" s="21">
        <f t="shared" si="2"/>
        <v>0</v>
      </c>
      <c r="H107" s="35">
        <f t="shared" si="3"/>
        <v>0</v>
      </c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</row>
    <row r="108" spans="1:19" ht="15">
      <c r="A108" s="74"/>
      <c r="B108" s="59"/>
      <c r="C108" s="59"/>
      <c r="D108" s="63"/>
      <c r="E108" s="28">
        <v>419</v>
      </c>
      <c r="F108" s="36" t="s">
        <v>65</v>
      </c>
      <c r="G108" s="21">
        <f t="shared" si="2"/>
        <v>0</v>
      </c>
      <c r="H108" s="35">
        <f t="shared" si="3"/>
        <v>0</v>
      </c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</row>
    <row r="109" spans="1:19" ht="25.5">
      <c r="A109" s="74"/>
      <c r="B109" s="59"/>
      <c r="C109" s="59"/>
      <c r="D109" s="63"/>
      <c r="E109" s="30">
        <v>421</v>
      </c>
      <c r="F109" s="31" t="s">
        <v>66</v>
      </c>
      <c r="G109" s="21">
        <f>SUM(H109:S109)</f>
        <v>0</v>
      </c>
      <c r="H109" s="35">
        <f t="shared" si="3"/>
        <v>0</v>
      </c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</row>
    <row r="110" spans="1:19" ht="25.5">
      <c r="A110" s="75"/>
      <c r="B110" s="60"/>
      <c r="C110" s="60"/>
      <c r="D110" s="64"/>
      <c r="E110" s="30">
        <v>423</v>
      </c>
      <c r="F110" s="31" t="s">
        <v>67</v>
      </c>
      <c r="G110" s="21">
        <f t="shared" si="2"/>
        <v>0</v>
      </c>
      <c r="H110" s="35">
        <f t="shared" si="3"/>
        <v>0</v>
      </c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</row>
    <row r="111" spans="1:19" ht="14.25">
      <c r="A111" s="65"/>
      <c r="B111" s="65"/>
      <c r="C111" s="65"/>
      <c r="D111" s="65"/>
      <c r="E111" s="37"/>
      <c r="F111" s="37" t="s">
        <v>68</v>
      </c>
      <c r="G111" s="21">
        <f>SUM(H111:S111)</f>
        <v>114298</v>
      </c>
      <c r="H111" s="50">
        <f>SUM(H78:H110)</f>
        <v>114298</v>
      </c>
      <c r="I111" s="50">
        <f t="shared" ref="I111:S111" si="4">SUM(I78:I110)</f>
        <v>0</v>
      </c>
      <c r="J111" s="50">
        <f t="shared" si="4"/>
        <v>0</v>
      </c>
      <c r="K111" s="50">
        <f t="shared" si="4"/>
        <v>0</v>
      </c>
      <c r="L111" s="50">
        <f t="shared" si="4"/>
        <v>0</v>
      </c>
      <c r="M111" s="50">
        <f t="shared" si="4"/>
        <v>0</v>
      </c>
      <c r="N111" s="50">
        <f t="shared" si="4"/>
        <v>0</v>
      </c>
      <c r="O111" s="50">
        <f t="shared" si="4"/>
        <v>0</v>
      </c>
      <c r="P111" s="50">
        <f t="shared" si="4"/>
        <v>0</v>
      </c>
      <c r="Q111" s="50">
        <f t="shared" si="4"/>
        <v>0</v>
      </c>
      <c r="R111" s="50">
        <f t="shared" si="4"/>
        <v>0</v>
      </c>
      <c r="S111" s="50">
        <f t="shared" si="4"/>
        <v>0</v>
      </c>
    </row>
    <row r="112" spans="1:19" ht="15">
      <c r="C112" s="2"/>
      <c r="D112" s="54"/>
      <c r="E112" s="54"/>
      <c r="F112" s="54"/>
      <c r="G112" s="2"/>
      <c r="H112" s="40"/>
      <c r="I112" s="41"/>
      <c r="J112" s="41"/>
      <c r="K112" s="42"/>
      <c r="L112" s="66"/>
      <c r="M112" s="66"/>
      <c r="N112" s="66"/>
      <c r="O112" s="66"/>
      <c r="P112" s="66"/>
    </row>
    <row r="113" spans="3:16" ht="90.75" customHeight="1">
      <c r="D113" s="55" t="s">
        <v>69</v>
      </c>
      <c r="E113" s="55"/>
      <c r="F113" s="55"/>
      <c r="G113" s="1" t="s">
        <v>70</v>
      </c>
      <c r="H113" s="43"/>
      <c r="I113" s="44"/>
      <c r="J113" s="45" t="s">
        <v>80</v>
      </c>
      <c r="K113" s="46"/>
      <c r="L113" s="44"/>
      <c r="M113" s="44"/>
      <c r="N113" s="44"/>
      <c r="O113" s="44"/>
      <c r="P113" s="44"/>
    </row>
    <row r="114" spans="3:16">
      <c r="G114" s="53" t="s">
        <v>71</v>
      </c>
      <c r="H114" s="53"/>
      <c r="J114" s="1" t="s">
        <v>72</v>
      </c>
    </row>
    <row r="115" spans="3:16" ht="15">
      <c r="C115" s="43"/>
      <c r="D115" s="43"/>
      <c r="E115" s="43"/>
      <c r="F115" s="47"/>
      <c r="G115" s="56" t="s">
        <v>73</v>
      </c>
      <c r="H115" s="56"/>
    </row>
    <row r="116" spans="3:16" ht="51.75" customHeight="1">
      <c r="D116" s="55" t="s">
        <v>74</v>
      </c>
      <c r="E116" s="55"/>
      <c r="F116" s="55"/>
      <c r="G116" s="1" t="s">
        <v>70</v>
      </c>
      <c r="H116" s="43"/>
      <c r="I116" s="44"/>
      <c r="J116" s="45" t="s">
        <v>81</v>
      </c>
      <c r="K116" s="46"/>
    </row>
    <row r="117" spans="3:16">
      <c r="G117" s="53" t="s">
        <v>71</v>
      </c>
      <c r="H117" s="53"/>
      <c r="J117" s="1" t="s">
        <v>72</v>
      </c>
    </row>
  </sheetData>
  <mergeCells count="68">
    <mergeCell ref="I16:I18"/>
    <mergeCell ref="J16:J18"/>
    <mergeCell ref="K16:K18"/>
    <mergeCell ref="L16:L18"/>
    <mergeCell ref="A2:G2"/>
    <mergeCell ref="A3:G3"/>
    <mergeCell ref="A6:S6"/>
    <mergeCell ref="A14:E14"/>
    <mergeCell ref="F14:F18"/>
    <mergeCell ref="G14:G18"/>
    <mergeCell ref="H14:S15"/>
    <mergeCell ref="A15:A51"/>
    <mergeCell ref="B15:E15"/>
    <mergeCell ref="B16:B51"/>
    <mergeCell ref="A61:G61"/>
    <mergeCell ref="S16:S18"/>
    <mergeCell ref="C17:C51"/>
    <mergeCell ref="D17:E17"/>
    <mergeCell ref="D18:D51"/>
    <mergeCell ref="A52:D52"/>
    <mergeCell ref="D53:F53"/>
    <mergeCell ref="L53:P53"/>
    <mergeCell ref="M16:M18"/>
    <mergeCell ref="N16:N18"/>
    <mergeCell ref="O16:O18"/>
    <mergeCell ref="P16:P18"/>
    <mergeCell ref="Q16:Q18"/>
    <mergeCell ref="R16:R18"/>
    <mergeCell ref="C16:E16"/>
    <mergeCell ref="H16:H18"/>
    <mergeCell ref="D54:F54"/>
    <mergeCell ref="G55:H55"/>
    <mergeCell ref="G56:H56"/>
    <mergeCell ref="D57:F57"/>
    <mergeCell ref="G58:H58"/>
    <mergeCell ref="L112:P112"/>
    <mergeCell ref="N75:N77"/>
    <mergeCell ref="O75:O77"/>
    <mergeCell ref="P75:P77"/>
    <mergeCell ref="A62:G62"/>
    <mergeCell ref="A65:S65"/>
    <mergeCell ref="A73:E73"/>
    <mergeCell ref="F73:F77"/>
    <mergeCell ref="G73:G77"/>
    <mergeCell ref="H73:S74"/>
    <mergeCell ref="A74:A110"/>
    <mergeCell ref="B74:E74"/>
    <mergeCell ref="B75:B110"/>
    <mergeCell ref="C75:E75"/>
    <mergeCell ref="R75:R77"/>
    <mergeCell ref="S75:S77"/>
    <mergeCell ref="Q75:Q77"/>
    <mergeCell ref="C76:C110"/>
    <mergeCell ref="D76:E76"/>
    <mergeCell ref="D77:D110"/>
    <mergeCell ref="A111:D111"/>
    <mergeCell ref="L75:L77"/>
    <mergeCell ref="M75:M77"/>
    <mergeCell ref="H75:H77"/>
    <mergeCell ref="I75:I77"/>
    <mergeCell ref="J75:J77"/>
    <mergeCell ref="K75:K77"/>
    <mergeCell ref="G117:H117"/>
    <mergeCell ref="D112:F112"/>
    <mergeCell ref="D113:F113"/>
    <mergeCell ref="G114:H114"/>
    <mergeCell ref="G115:H115"/>
    <mergeCell ref="D116:F116"/>
  </mergeCells>
  <pageMargins left="0.25" right="0.25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АТК 10</vt:lpstr>
      <vt:lpstr>АТК 10 (2)</vt:lpstr>
      <vt:lpstr>АТК 10 (3)</vt:lpstr>
      <vt:lpstr>АТК 10 (4)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Admin</cp:lastModifiedBy>
  <cp:lastPrinted>2021-01-28T03:50:45Z</cp:lastPrinted>
  <dcterms:created xsi:type="dcterms:W3CDTF">2021-01-27T14:24:11Z</dcterms:created>
  <dcterms:modified xsi:type="dcterms:W3CDTF">2021-01-28T04:08:16Z</dcterms:modified>
</cp:coreProperties>
</file>